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it-files\kikaku_kuucho\01チェック済み\1031_HPアップロード用\"/>
    </mc:Choice>
  </mc:AlternateContent>
  <bookViews>
    <workbookView xWindow="0" yWindow="0" windowWidth="15150" windowHeight="10035" tabRatio="747"/>
  </bookViews>
  <sheets>
    <sheet name="様式9-4" sheetId="42" r:id="rId1"/>
  </sheets>
  <definedNames>
    <definedName name="EHPIN" localSheetId="0">#REF!</definedName>
    <definedName name="EHPIN">#REF!</definedName>
    <definedName name="EHPOUT" localSheetId="0">#REF!</definedName>
    <definedName name="EHPOUT">#REF!</definedName>
    <definedName name="FAX" localSheetId="0">#REF!</definedName>
    <definedName name="FAX">#REF!</definedName>
    <definedName name="GHPIN" localSheetId="0">#REF!</definedName>
    <definedName name="GHPIN">#REF!</definedName>
    <definedName name="GHPOUT" localSheetId="0">#REF!</definedName>
    <definedName name="GHPOUT">#REF!</definedName>
    <definedName name="INVIN" localSheetId="0">#REF!</definedName>
    <definedName name="INVIN">#REF!</definedName>
    <definedName name="INVOUT" localSheetId="0">#REF!</definedName>
    <definedName name="INVOUT">#REF!</definedName>
    <definedName name="_xlnm.Print_Area" localSheetId="0">'様式9-4'!$A$1:$Y$95</definedName>
    <definedName name="schoolname" localSheetId="0">#REF!</definedName>
    <definedName name="schoolname">#REF!</definedName>
    <definedName name="TEL" localSheetId="0">#REF!</definedName>
    <definedName name="TEL">#REF!</definedName>
    <definedName name="システム" localSheetId="0">#REF!</definedName>
    <definedName name="システム">#REF!</definedName>
    <definedName name="回答部署" localSheetId="0">#REF!</definedName>
    <definedName name="回答部署">#REF!</definedName>
    <definedName name="関連項目" localSheetId="0">#REF!</definedName>
    <definedName name="関連項目">#REF!</definedName>
    <definedName name="支店" localSheetId="0">#REF!</definedName>
    <definedName name="支店">#REF!</definedName>
    <definedName name="電源" localSheetId="0">#REF!</definedName>
    <definedName name="電源">#REF!</definedName>
    <definedName name="日付" localSheetId="0">#REF!</definedName>
    <definedName name="日付">#REF!</definedName>
    <definedName name="標準" localSheetId="0">#REF!</definedName>
    <definedName name="標準">#REF!</definedName>
    <definedName name="補助キーワード" localSheetId="0">#REF!</definedName>
    <definedName name="補助キーワード">#REF!</definedName>
    <definedName name="問合せ部署" localSheetId="0">#REF!</definedName>
    <definedName name="問合せ部署">#REF!</definedName>
    <definedName name="用途" localSheetId="0">#REF!</definedName>
    <definedName name="用途">#REF!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4" i="42" l="1"/>
  <c r="L83" i="42"/>
  <c r="G89" i="42"/>
  <c r="G91" i="42"/>
  <c r="P73" i="42"/>
  <c r="P72" i="42"/>
  <c r="L73" i="42"/>
  <c r="K73" i="42"/>
  <c r="J73" i="42"/>
  <c r="I73" i="42"/>
  <c r="H73" i="42"/>
  <c r="G72" i="42"/>
  <c r="F72" i="42"/>
  <c r="E72" i="42"/>
  <c r="D72" i="42"/>
  <c r="D71" i="42"/>
  <c r="H71" i="42"/>
  <c r="P70" i="42"/>
  <c r="P69" i="42"/>
  <c r="L70" i="42"/>
  <c r="K70" i="42"/>
  <c r="J70" i="42"/>
  <c r="I70" i="42"/>
  <c r="H70" i="42"/>
  <c r="G69" i="42"/>
  <c r="F69" i="42"/>
  <c r="E69" i="42"/>
  <c r="D69" i="42"/>
  <c r="H68" i="42"/>
  <c r="D68" i="42"/>
  <c r="Q67" i="42" l="1"/>
  <c r="X49" i="42" s="1"/>
  <c r="P66" i="42"/>
  <c r="P65" i="42"/>
  <c r="Q65" i="42" s="1"/>
  <c r="N60" i="42"/>
  <c r="O56" i="42"/>
  <c r="O63" i="42" s="1"/>
  <c r="N56" i="42"/>
  <c r="N63" i="42" s="1"/>
  <c r="M56" i="42"/>
  <c r="M63" i="42" s="1"/>
  <c r="D56" i="42"/>
  <c r="F55" i="42"/>
  <c r="E55" i="42"/>
  <c r="J51" i="42"/>
  <c r="I51" i="42"/>
  <c r="X48" i="42"/>
  <c r="L47" i="42"/>
  <c r="K47" i="42"/>
  <c r="K51" i="42" s="1"/>
  <c r="J47" i="42"/>
  <c r="I47" i="42"/>
  <c r="H47" i="42"/>
  <c r="P46" i="42"/>
  <c r="D46" i="42"/>
  <c r="D50" i="42" s="1"/>
  <c r="P45" i="42"/>
  <c r="Q45" i="42" s="1"/>
  <c r="G45" i="42"/>
  <c r="F45" i="42"/>
  <c r="F49" i="42" s="1"/>
  <c r="E45" i="42"/>
  <c r="M31" i="42"/>
  <c r="M32" i="42" s="1"/>
  <c r="E31" i="42"/>
  <c r="D31" i="42"/>
  <c r="N30" i="42"/>
  <c r="M30" i="42"/>
  <c r="J30" i="42"/>
  <c r="I30" i="42"/>
  <c r="F30" i="42"/>
  <c r="E30" i="42"/>
  <c r="N29" i="42"/>
  <c r="M29" i="42"/>
  <c r="J29" i="42"/>
  <c r="I29" i="42"/>
  <c r="F29" i="42"/>
  <c r="E29" i="42"/>
  <c r="N28" i="42"/>
  <c r="M28" i="42"/>
  <c r="J28" i="42"/>
  <c r="I28" i="42"/>
  <c r="F28" i="42"/>
  <c r="E28" i="42"/>
  <c r="N27" i="42"/>
  <c r="M27" i="42"/>
  <c r="J27" i="42"/>
  <c r="I27" i="42"/>
  <c r="F27" i="42"/>
  <c r="E27" i="42"/>
  <c r="N26" i="42"/>
  <c r="M26" i="42"/>
  <c r="J26" i="42"/>
  <c r="I26" i="42"/>
  <c r="F26" i="42"/>
  <c r="E26" i="42"/>
  <c r="N25" i="42"/>
  <c r="M25" i="42"/>
  <c r="J25" i="42"/>
  <c r="I25" i="42"/>
  <c r="F25" i="42"/>
  <c r="E25" i="42"/>
  <c r="N24" i="42"/>
  <c r="M24" i="42"/>
  <c r="J24" i="42"/>
  <c r="I24" i="42"/>
  <c r="F24" i="42"/>
  <c r="E24" i="42"/>
  <c r="N23" i="42"/>
  <c r="M23" i="42"/>
  <c r="J23" i="42"/>
  <c r="I23" i="42"/>
  <c r="F23" i="42"/>
  <c r="E23" i="42"/>
  <c r="N22" i="42"/>
  <c r="M22" i="42"/>
  <c r="J22" i="42"/>
  <c r="J31" i="42" s="1"/>
  <c r="I22" i="42"/>
  <c r="F22" i="42"/>
  <c r="E22" i="42"/>
  <c r="N21" i="42"/>
  <c r="N31" i="42" s="1"/>
  <c r="M21" i="42"/>
  <c r="J21" i="42"/>
  <c r="I21" i="42"/>
  <c r="I31" i="42" s="1"/>
  <c r="F21" i="42"/>
  <c r="F31" i="42" s="1"/>
  <c r="E21" i="42"/>
  <c r="N19" i="42"/>
  <c r="N32" i="42" s="1"/>
  <c r="M19" i="42"/>
  <c r="O60" i="42" s="1"/>
  <c r="F19" i="42"/>
  <c r="E19" i="42"/>
  <c r="D19" i="42"/>
  <c r="R18" i="42"/>
  <c r="Q18" i="42"/>
  <c r="N18" i="42"/>
  <c r="M18" i="42"/>
  <c r="J18" i="42"/>
  <c r="I18" i="42"/>
  <c r="F18" i="42"/>
  <c r="E18" i="42"/>
  <c r="R17" i="42"/>
  <c r="Q17" i="42"/>
  <c r="N17" i="42"/>
  <c r="M17" i="42"/>
  <c r="J17" i="42"/>
  <c r="I17" i="42"/>
  <c r="F17" i="42"/>
  <c r="E17" i="42"/>
  <c r="R16" i="42"/>
  <c r="Q16" i="42"/>
  <c r="N16" i="42"/>
  <c r="M16" i="42"/>
  <c r="J16" i="42"/>
  <c r="I16" i="42"/>
  <c r="F16" i="42"/>
  <c r="E16" i="42"/>
  <c r="R15" i="42"/>
  <c r="Q15" i="42"/>
  <c r="N15" i="42"/>
  <c r="M15" i="42"/>
  <c r="J15" i="42"/>
  <c r="I15" i="42"/>
  <c r="F15" i="42"/>
  <c r="E15" i="42"/>
  <c r="R14" i="42"/>
  <c r="Q14" i="42"/>
  <c r="N14" i="42"/>
  <c r="M14" i="42"/>
  <c r="J14" i="42"/>
  <c r="I14" i="42"/>
  <c r="F14" i="42"/>
  <c r="E14" i="42"/>
  <c r="R13" i="42"/>
  <c r="Q13" i="42"/>
  <c r="N13" i="42"/>
  <c r="M13" i="42"/>
  <c r="J13" i="42"/>
  <c r="I13" i="42"/>
  <c r="F13" i="42"/>
  <c r="E13" i="42"/>
  <c r="R12" i="42"/>
  <c r="Q12" i="42"/>
  <c r="N12" i="42"/>
  <c r="M12" i="42"/>
  <c r="J12" i="42"/>
  <c r="I12" i="42"/>
  <c r="F12" i="42"/>
  <c r="E12" i="42"/>
  <c r="R11" i="42"/>
  <c r="Q11" i="42"/>
  <c r="N11" i="42"/>
  <c r="M11" i="42"/>
  <c r="J11" i="42"/>
  <c r="I11" i="42"/>
  <c r="F11" i="42"/>
  <c r="E11" i="42"/>
  <c r="R10" i="42"/>
  <c r="Q10" i="42"/>
  <c r="N10" i="42"/>
  <c r="M10" i="42"/>
  <c r="J10" i="42"/>
  <c r="I10" i="42"/>
  <c r="F10" i="42"/>
  <c r="E10" i="42"/>
  <c r="R9" i="42"/>
  <c r="R19" i="42" s="1"/>
  <c r="R32" i="42" s="1"/>
  <c r="Q9" i="42"/>
  <c r="Q19" i="42" s="1"/>
  <c r="Q32" i="42" s="1"/>
  <c r="N9" i="42"/>
  <c r="M9" i="42"/>
  <c r="J9" i="42"/>
  <c r="J19" i="42" s="1"/>
  <c r="J32" i="42" s="1"/>
  <c r="I9" i="42"/>
  <c r="I19" i="42" s="1"/>
  <c r="F9" i="42"/>
  <c r="E9" i="42"/>
  <c r="I64" i="42" l="1"/>
  <c r="E62" i="42"/>
  <c r="F52" i="42"/>
  <c r="K54" i="42"/>
  <c r="D63" i="42"/>
  <c r="P63" i="42" s="1"/>
  <c r="F62" i="42"/>
  <c r="D53" i="42"/>
  <c r="P50" i="42"/>
  <c r="I32" i="42"/>
  <c r="B33" i="42" s="1"/>
  <c r="G82" i="42" s="1"/>
  <c r="U82" i="42" s="1"/>
  <c r="G62" i="42"/>
  <c r="H64" i="42"/>
  <c r="P55" i="42"/>
  <c r="K57" i="42"/>
  <c r="K64" i="42" s="1"/>
  <c r="E49" i="42"/>
  <c r="Q47" i="42"/>
  <c r="H51" i="42"/>
  <c r="L51" i="42"/>
  <c r="I54" i="42"/>
  <c r="G55" i="42"/>
  <c r="I57" i="42"/>
  <c r="D58" i="42"/>
  <c r="X47" i="42"/>
  <c r="X50" i="42" s="1"/>
  <c r="G49" i="42"/>
  <c r="J54" i="42"/>
  <c r="J57" i="42"/>
  <c r="J64" i="42" s="1"/>
  <c r="H58" i="42"/>
  <c r="M60" i="42"/>
  <c r="X44" i="42" s="1"/>
  <c r="L86" i="42" s="1"/>
  <c r="U86" i="42" s="1"/>
  <c r="H57" i="42"/>
  <c r="P56" i="42" s="1"/>
  <c r="L57" i="42"/>
  <c r="L64" i="42" s="1"/>
  <c r="I61" i="42" l="1"/>
  <c r="E52" i="42"/>
  <c r="P49" i="42"/>
  <c r="Q49" i="42" s="1"/>
  <c r="P53" i="42"/>
  <c r="D60" i="42"/>
  <c r="P60" i="42" s="1"/>
  <c r="X42" i="42" s="1"/>
  <c r="U84" i="42" s="1"/>
  <c r="J61" i="42"/>
  <c r="X60" i="42"/>
  <c r="H54" i="42"/>
  <c r="Q51" i="42"/>
  <c r="K61" i="42"/>
  <c r="Q64" i="42"/>
  <c r="L54" i="42"/>
  <c r="X59" i="42"/>
  <c r="G52" i="42"/>
  <c r="F59" i="42"/>
  <c r="P62" i="42"/>
  <c r="Q62" i="42" s="1"/>
  <c r="X61" i="42" l="1"/>
  <c r="U89" i="42" s="1"/>
  <c r="U90" i="42" s="1"/>
  <c r="H61" i="42"/>
  <c r="Q61" i="42" s="1"/>
  <c r="X43" i="42" s="1"/>
  <c r="Q54" i="42"/>
  <c r="E59" i="42"/>
  <c r="P52" i="42"/>
  <c r="Q52" i="42" s="1"/>
  <c r="L61" i="42"/>
  <c r="G59" i="42"/>
  <c r="X64" i="42"/>
  <c r="P59" i="42" l="1"/>
  <c r="X53" i="42"/>
  <c r="L85" i="42"/>
  <c r="U85" i="42" s="1"/>
  <c r="X65" i="42"/>
  <c r="X66" i="42" s="1"/>
  <c r="U91" i="42" s="1"/>
  <c r="U92" i="42" s="1"/>
  <c r="X41" i="42" l="1"/>
  <c r="Q59" i="42"/>
  <c r="X45" i="42" s="1"/>
  <c r="U83" i="42" l="1"/>
  <c r="U88" i="42" s="1"/>
  <c r="U93" i="42" s="1"/>
  <c r="X52" i="42"/>
  <c r="X54" i="42" s="1"/>
</calcChain>
</file>

<file path=xl/sharedStrings.xml><?xml version="1.0" encoding="utf-8"?>
<sst xmlns="http://schemas.openxmlformats.org/spreadsheetml/2006/main" count="227" uniqueCount="127">
  <si>
    <t>合計</t>
    <rPh sb="0" eb="2">
      <t>ゴウケイ</t>
    </rPh>
    <phoneticPr fontId="3"/>
  </si>
  <si>
    <t>料金</t>
    <rPh sb="0" eb="2">
      <t>リョウキン</t>
    </rPh>
    <phoneticPr fontId="3"/>
  </si>
  <si>
    <t>計</t>
    <rPh sb="0" eb="1">
      <t>ケイ</t>
    </rPh>
    <phoneticPr fontId="3"/>
  </si>
  <si>
    <t>電力</t>
    <rPh sb="0" eb="2">
      <t>デンリョク</t>
    </rPh>
    <phoneticPr fontId="3"/>
  </si>
  <si>
    <t>機器性能</t>
    <rPh sb="0" eb="2">
      <t>キキ</t>
    </rPh>
    <rPh sb="2" eb="4">
      <t>セイノウ</t>
    </rPh>
    <phoneticPr fontId="3"/>
  </si>
  <si>
    <t>備考</t>
    <rPh sb="0" eb="2">
      <t>ビコウ</t>
    </rPh>
    <phoneticPr fontId="3"/>
  </si>
  <si>
    <t>台数</t>
    <rPh sb="0" eb="2">
      <t>ダイスウ</t>
    </rPh>
    <phoneticPr fontId="3"/>
  </si>
  <si>
    <t>冷房</t>
    <rPh sb="0" eb="2">
      <t>レイボウ</t>
    </rPh>
    <phoneticPr fontId="3"/>
  </si>
  <si>
    <t>暖房</t>
    <rPh sb="0" eb="2">
      <t>ダンボウ</t>
    </rPh>
    <phoneticPr fontId="3"/>
  </si>
  <si>
    <t>（台）</t>
    <rPh sb="1" eb="2">
      <t>ダイ</t>
    </rPh>
    <phoneticPr fontId="3"/>
  </si>
  <si>
    <t>室外機</t>
    <rPh sb="0" eb="3">
      <t>シツガイキ</t>
    </rPh>
    <phoneticPr fontId="3"/>
  </si>
  <si>
    <t>室外機計</t>
    <rPh sb="0" eb="3">
      <t>シツガイキ</t>
    </rPh>
    <rPh sb="3" eb="4">
      <t>ケイ</t>
    </rPh>
    <phoneticPr fontId="3"/>
  </si>
  <si>
    <t>室内機計</t>
    <rPh sb="0" eb="3">
      <t>シツナイキ</t>
    </rPh>
    <rPh sb="3" eb="4">
      <t>ケイ</t>
    </rPh>
    <phoneticPr fontId="3"/>
  </si>
  <si>
    <t>最大電力</t>
    <rPh sb="0" eb="2">
      <t>サイダイ</t>
    </rPh>
    <rPh sb="2" eb="4">
      <t>デンリョク</t>
    </rPh>
    <phoneticPr fontId="3"/>
  </si>
  <si>
    <t>kW　←冷房・暖房の最大値</t>
    <rPh sb="4" eb="6">
      <t>レイボウ</t>
    </rPh>
    <rPh sb="7" eb="9">
      <t>ダンボウ</t>
    </rPh>
    <rPh sb="10" eb="13">
      <t>サイダイチ</t>
    </rPh>
    <phoneticPr fontId="3"/>
  </si>
  <si>
    <t>■月別エネルギー消費量の算定</t>
    <rPh sb="1" eb="3">
      <t>ツキベツ</t>
    </rPh>
    <rPh sb="8" eb="11">
      <t>ショウヒリョウ</t>
    </rPh>
    <rPh sb="12" eb="14">
      <t>サンテイ</t>
    </rPh>
    <phoneticPr fontId="3"/>
  </si>
  <si>
    <t>夏季</t>
    <rPh sb="0" eb="2">
      <t>カキ</t>
    </rPh>
    <phoneticPr fontId="3"/>
  </si>
  <si>
    <t>6月</t>
    <rPh sb="1" eb="2">
      <t>ガツ</t>
    </rPh>
    <phoneticPr fontId="3"/>
  </si>
  <si>
    <t>7月</t>
    <rPh sb="1" eb="2">
      <t>ガツ</t>
    </rPh>
    <phoneticPr fontId="3"/>
  </si>
  <si>
    <t>8月</t>
  </si>
  <si>
    <t>9月</t>
  </si>
  <si>
    <t>1月</t>
    <rPh sb="1" eb="2">
      <t>ガツ</t>
    </rPh>
    <phoneticPr fontId="3"/>
  </si>
  <si>
    <t>2月</t>
    <rPh sb="1" eb="2">
      <t>ガツ</t>
    </rPh>
    <phoneticPr fontId="3"/>
  </si>
  <si>
    <t>3月</t>
    <rPh sb="1" eb="2">
      <t>ガツ</t>
    </rPh>
    <phoneticPr fontId="3"/>
  </si>
  <si>
    <t>4月</t>
    <rPh sb="1" eb="2">
      <t>ガツ</t>
    </rPh>
    <phoneticPr fontId="3"/>
  </si>
  <si>
    <t>5月</t>
    <rPh sb="1" eb="2">
      <t>ガツ</t>
    </rPh>
    <phoneticPr fontId="3"/>
  </si>
  <si>
    <t>10月</t>
    <rPh sb="2" eb="3">
      <t>ガツ</t>
    </rPh>
    <phoneticPr fontId="3"/>
  </si>
  <si>
    <t>11月</t>
    <rPh sb="2" eb="3">
      <t>ガツ</t>
    </rPh>
    <phoneticPr fontId="3"/>
  </si>
  <si>
    <t>空調運転
時間
(h)</t>
    <rPh sb="0" eb="2">
      <t>クウチョウ</t>
    </rPh>
    <rPh sb="2" eb="4">
      <t>ウンテン</t>
    </rPh>
    <rPh sb="5" eb="7">
      <t>ジカン</t>
    </rPh>
    <phoneticPr fontId="3"/>
  </si>
  <si>
    <t>その他季</t>
    <rPh sb="2" eb="3">
      <t>ホカ</t>
    </rPh>
    <rPh sb="3" eb="4">
      <t>キ</t>
    </rPh>
    <phoneticPr fontId="3"/>
  </si>
  <si>
    <t>月別負荷率(％)</t>
    <rPh sb="0" eb="2">
      <t>ツキベツ</t>
    </rPh>
    <rPh sb="2" eb="4">
      <t>フカ</t>
    </rPh>
    <rPh sb="4" eb="5">
      <t>リツ</t>
    </rPh>
    <phoneticPr fontId="3"/>
  </si>
  <si>
    <t>全負荷相当
運転時間
(h)</t>
    <rPh sb="0" eb="1">
      <t>ゼン</t>
    </rPh>
    <rPh sb="1" eb="3">
      <t>フカ</t>
    </rPh>
    <rPh sb="3" eb="5">
      <t>ソウトウ</t>
    </rPh>
    <rPh sb="6" eb="8">
      <t>ウンテン</t>
    </rPh>
    <rPh sb="8" eb="10">
      <t>ジカン</t>
    </rPh>
    <phoneticPr fontId="3"/>
  </si>
  <si>
    <t>月別負荷
(MWh)</t>
    <rPh sb="0" eb="2">
      <t>ツキベツ</t>
    </rPh>
    <rPh sb="2" eb="4">
      <t>フカ</t>
    </rPh>
    <phoneticPr fontId="3"/>
  </si>
  <si>
    <t>■電力消費量総括表</t>
    <rPh sb="1" eb="3">
      <t>デンリョク</t>
    </rPh>
    <rPh sb="3" eb="5">
      <t>ショウヒ</t>
    </rPh>
    <rPh sb="5" eb="6">
      <t>リョウ</t>
    </rPh>
    <rPh sb="6" eb="8">
      <t>ソウカツ</t>
    </rPh>
    <rPh sb="8" eb="9">
      <t>ヒョウ</t>
    </rPh>
    <phoneticPr fontId="3"/>
  </si>
  <si>
    <t>昼間電力消費量（kWh)</t>
    <rPh sb="0" eb="2">
      <t>チュウカン</t>
    </rPh>
    <rPh sb="2" eb="4">
      <t>デンリョク</t>
    </rPh>
    <rPh sb="4" eb="6">
      <t>ショウヒ</t>
    </rPh>
    <rPh sb="6" eb="7">
      <t>リョウ</t>
    </rPh>
    <phoneticPr fontId="3"/>
  </si>
  <si>
    <t>待機
時間
(h)</t>
    <rPh sb="0" eb="2">
      <t>タイキ</t>
    </rPh>
    <rPh sb="3" eb="5">
      <t>ジカン</t>
    </rPh>
    <phoneticPr fontId="3"/>
  </si>
  <si>
    <t>電力消費原単位（室外機）</t>
    <rPh sb="0" eb="2">
      <t>デンリョク</t>
    </rPh>
    <rPh sb="2" eb="4">
      <t>ショウヒ</t>
    </rPh>
    <rPh sb="4" eb="7">
      <t>ゲンタンイ</t>
    </rPh>
    <rPh sb="8" eb="11">
      <t>シツガイキ</t>
    </rPh>
    <phoneticPr fontId="3"/>
  </si>
  <si>
    <t>室外機
消費電力
(kWh)</t>
    <rPh sb="0" eb="3">
      <t>シツガイキ</t>
    </rPh>
    <rPh sb="4" eb="6">
      <t>ショウヒ</t>
    </rPh>
    <rPh sb="6" eb="8">
      <t>デンリョク</t>
    </rPh>
    <phoneticPr fontId="3"/>
  </si>
  <si>
    <t>室内機
消費電力
(kWh)</t>
    <rPh sb="0" eb="3">
      <t>シツナイキ</t>
    </rPh>
    <rPh sb="4" eb="6">
      <t>ショウヒ</t>
    </rPh>
    <rPh sb="6" eb="8">
      <t>デンリョク</t>
    </rPh>
    <phoneticPr fontId="3"/>
  </si>
  <si>
    <t>■エネルギー費用算定に係る料金体系</t>
    <rPh sb="6" eb="8">
      <t>ヒヨウ</t>
    </rPh>
    <rPh sb="8" eb="10">
      <t>サンテイ</t>
    </rPh>
    <rPh sb="11" eb="12">
      <t>カカ</t>
    </rPh>
    <rPh sb="13" eb="15">
      <t>リョウキン</t>
    </rPh>
    <rPh sb="15" eb="17">
      <t>タイケイ</t>
    </rPh>
    <phoneticPr fontId="3"/>
  </si>
  <si>
    <t>電力料金の種別</t>
    <rPh sb="0" eb="2">
      <t>デンリョク</t>
    </rPh>
    <rPh sb="2" eb="4">
      <t>リョウキン</t>
    </rPh>
    <rPh sb="5" eb="7">
      <t>シュベツ</t>
    </rPh>
    <phoneticPr fontId="3"/>
  </si>
  <si>
    <t>■エネルギー費用の算定</t>
    <rPh sb="6" eb="8">
      <t>ヒヨウ</t>
    </rPh>
    <rPh sb="9" eb="11">
      <t>サンテイ</t>
    </rPh>
    <phoneticPr fontId="3"/>
  </si>
  <si>
    <t>費目</t>
    <rPh sb="0" eb="2">
      <t>ヒモク</t>
    </rPh>
    <phoneticPr fontId="3"/>
  </si>
  <si>
    <t>区分</t>
    <rPh sb="0" eb="2">
      <t>クブン</t>
    </rPh>
    <phoneticPr fontId="3"/>
  </si>
  <si>
    <t>算出根拠</t>
    <rPh sb="0" eb="2">
      <t>サンシュツ</t>
    </rPh>
    <rPh sb="2" eb="4">
      <t>コンキョ</t>
    </rPh>
    <phoneticPr fontId="3"/>
  </si>
  <si>
    <t>金額（円）</t>
    <rPh sb="0" eb="2">
      <t>キンガク</t>
    </rPh>
    <rPh sb="3" eb="4">
      <t>エン</t>
    </rPh>
    <phoneticPr fontId="3"/>
  </si>
  <si>
    <t>電力料金</t>
    <rPh sb="0" eb="2">
      <t>デンリョク</t>
    </rPh>
    <rPh sb="2" eb="4">
      <t>リョウキン</t>
    </rPh>
    <phoneticPr fontId="3"/>
  </si>
  <si>
    <t>基本料金（本事業による増加分）</t>
    <rPh sb="0" eb="2">
      <t>キホン</t>
    </rPh>
    <rPh sb="2" eb="4">
      <t>リョウキン</t>
    </rPh>
    <rPh sb="5" eb="8">
      <t>ホンジギョウ</t>
    </rPh>
    <rPh sb="11" eb="14">
      <t>ゾウカブン</t>
    </rPh>
    <phoneticPr fontId="3"/>
  </si>
  <si>
    <t>従量料金</t>
    <rPh sb="0" eb="2">
      <t>ジュウリョウ</t>
    </rPh>
    <rPh sb="2" eb="4">
      <t>リョウキン</t>
    </rPh>
    <phoneticPr fontId="3"/>
  </si>
  <si>
    <t>その他季</t>
    <rPh sb="2" eb="3">
      <t>タ</t>
    </rPh>
    <rPh sb="3" eb="4">
      <t>キ</t>
    </rPh>
    <phoneticPr fontId="3"/>
  </si>
  <si>
    <t>小計</t>
    <rPh sb="0" eb="2">
      <t>ショウケイ</t>
    </rPh>
    <phoneticPr fontId="3"/>
  </si>
  <si>
    <t>冬期</t>
    <rPh sb="0" eb="2">
      <t>トウキ</t>
    </rPh>
    <phoneticPr fontId="3"/>
  </si>
  <si>
    <t>円/kW月 ×</t>
    <rPh sb="0" eb="1">
      <t>エン</t>
    </rPh>
    <rPh sb="4" eb="5">
      <t>ツキ</t>
    </rPh>
    <phoneticPr fontId="3"/>
  </si>
  <si>
    <t>ヶ月</t>
    <rPh sb="1" eb="2">
      <t>ゲツ</t>
    </rPh>
    <phoneticPr fontId="3"/>
  </si>
  <si>
    <t>）円/kWh ×</t>
    <rPh sb="1" eb="2">
      <t>エン</t>
    </rPh>
    <phoneticPr fontId="3"/>
  </si>
  <si>
    <t>電力用料金</t>
    <rPh sb="0" eb="3">
      <t>デンリョクヨウ</t>
    </rPh>
    <rPh sb="3" eb="5">
      <t>リョウキン</t>
    </rPh>
    <phoneticPr fontId="3"/>
  </si>
  <si>
    <t>燃料費調整単価</t>
    <rPh sb="0" eb="2">
      <t>ネンリョウ</t>
    </rPh>
    <rPh sb="3" eb="5">
      <t>チョウセイ</t>
    </rPh>
    <rPh sb="5" eb="7">
      <t>タンカ</t>
    </rPh>
    <phoneticPr fontId="3"/>
  </si>
  <si>
    <t>再エネ発電促進賦課金</t>
    <rPh sb="0" eb="1">
      <t>サイ</t>
    </rPh>
    <rPh sb="3" eb="5">
      <t>ハツデン</t>
    </rPh>
    <rPh sb="5" eb="7">
      <t>ソクシン</t>
    </rPh>
    <rPh sb="7" eb="10">
      <t>フカキン</t>
    </rPh>
    <phoneticPr fontId="3"/>
  </si>
  <si>
    <t>★金額は税込で記入すること。</t>
    <rPh sb="1" eb="3">
      <t>キンガク</t>
    </rPh>
    <rPh sb="4" eb="6">
      <t>ゼイコミ</t>
    </rPh>
    <rPh sb="7" eb="9">
      <t>キニュウ</t>
    </rPh>
    <phoneticPr fontId="3"/>
  </si>
  <si>
    <t>非空調期</t>
    <rPh sb="0" eb="3">
      <t>ヒクウチョウ</t>
    </rPh>
    <rPh sb="3" eb="4">
      <t>キ</t>
    </rPh>
    <phoneticPr fontId="3"/>
  </si>
  <si>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3"/>
  </si>
  <si>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3"/>
  </si>
  <si>
    <t>※ガス量の換算は，ガス平均温度を15℃として算定すること。</t>
    <rPh sb="3" eb="4">
      <t>リョウ</t>
    </rPh>
    <rPh sb="5" eb="7">
      <t>カンザン</t>
    </rPh>
    <rPh sb="11" eb="13">
      <t>ヘイキン</t>
    </rPh>
    <rPh sb="13" eb="15">
      <t>オンド</t>
    </rPh>
    <rPh sb="22" eb="24">
      <t>サンテイ</t>
    </rPh>
    <phoneticPr fontId="3"/>
  </si>
  <si>
    <t>その他期</t>
    <rPh sb="3" eb="4">
      <t>キ</t>
    </rPh>
    <phoneticPr fontId="3"/>
  </si>
  <si>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3"/>
  </si>
  <si>
    <t>(h/日)</t>
    <rPh sb="3" eb="4">
      <t>ニチ</t>
    </rPh>
    <phoneticPr fontId="3"/>
  </si>
  <si>
    <t>運転時間</t>
    <rPh sb="0" eb="2">
      <t>ウンテン</t>
    </rPh>
    <rPh sb="2" eb="4">
      <t>ジカン</t>
    </rPh>
    <phoneticPr fontId="3"/>
  </si>
  <si>
    <t>(日/月)</t>
    <rPh sb="1" eb="2">
      <t>ニチ</t>
    </rPh>
    <rPh sb="3" eb="4">
      <t>ツキ</t>
    </rPh>
    <phoneticPr fontId="3"/>
  </si>
  <si>
    <t>運転日数</t>
    <rPh sb="0" eb="2">
      <t>ウンテン</t>
    </rPh>
    <rPh sb="2" eb="4">
      <t>ニッスウ</t>
    </rPh>
    <phoneticPr fontId="3"/>
  </si>
  <si>
    <t>ピーク時負荷</t>
    <rPh sb="3" eb="4">
      <t>ジ</t>
    </rPh>
    <rPh sb="4" eb="6">
      <t>フカ</t>
    </rPh>
    <phoneticPr fontId="3"/>
  </si>
  <si>
    <t>暖房期</t>
    <rPh sb="0" eb="3">
      <t>ダンボウキ</t>
    </rPh>
    <phoneticPr fontId="3"/>
  </si>
  <si>
    <t>冷房期</t>
    <rPh sb="0" eb="3">
      <t>レイボウキ</t>
    </rPh>
    <phoneticPr fontId="3"/>
  </si>
  <si>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3"/>
  </si>
  <si>
    <t>計（kWh)</t>
    <rPh sb="0" eb="1">
      <t>ケイ</t>
    </rPh>
    <phoneticPr fontId="3"/>
  </si>
  <si>
    <t>計(kW)</t>
    <rPh sb="0" eb="1">
      <t>ケイ</t>
    </rPh>
    <phoneticPr fontId="3"/>
  </si>
  <si>
    <t>（kW/台）</t>
    <rPh sb="4" eb="5">
      <t>ダイ</t>
    </rPh>
    <phoneticPr fontId="3"/>
  </si>
  <si>
    <t>能力計(kW)</t>
    <rPh sb="0" eb="3">
      <t>ノウリョクケイ</t>
    </rPh>
    <phoneticPr fontId="3"/>
  </si>
  <si>
    <t>消費ガス量</t>
    <rPh sb="0" eb="2">
      <t>ショウヒ</t>
    </rPh>
    <rPh sb="4" eb="5">
      <t>リョウ</t>
    </rPh>
    <phoneticPr fontId="3"/>
  </si>
  <si>
    <t>待機時電力</t>
    <rPh sb="0" eb="2">
      <t>タイキ</t>
    </rPh>
    <rPh sb="2" eb="3">
      <t>ジ</t>
    </rPh>
    <rPh sb="3" eb="5">
      <t>デンリョク</t>
    </rPh>
    <phoneticPr fontId="3"/>
  </si>
  <si>
    <t>消費電力</t>
    <rPh sb="0" eb="2">
      <t>ショウヒ</t>
    </rPh>
    <rPh sb="2" eb="4">
      <t>デンリョク</t>
    </rPh>
    <phoneticPr fontId="3"/>
  </si>
  <si>
    <t>機器能力</t>
    <rPh sb="0" eb="2">
      <t>キキ</t>
    </rPh>
    <rPh sb="2" eb="4">
      <t>ノウリョク</t>
    </rPh>
    <phoneticPr fontId="3"/>
  </si>
  <si>
    <t>夜間電力消費量（kWh)</t>
    <rPh sb="0" eb="2">
      <t>ヤカン</t>
    </rPh>
    <rPh sb="2" eb="4">
      <t>デンリョク</t>
    </rPh>
    <rPh sb="4" eb="6">
      <t>ショウヒ</t>
    </rPh>
    <rPh sb="6" eb="7">
      <t>リョウ</t>
    </rPh>
    <phoneticPr fontId="3"/>
  </si>
  <si>
    <t>（様式９－４）</t>
    <rPh sb="1" eb="3">
      <t>ヨウシキ</t>
    </rPh>
    <phoneticPr fontId="3"/>
  </si>
  <si>
    <t>対象校番号</t>
    <rPh sb="0" eb="3">
      <t>タイショウコウ</t>
    </rPh>
    <rPh sb="3" eb="5">
      <t>バンゴウ</t>
    </rPh>
    <phoneticPr fontId="3"/>
  </si>
  <si>
    <t>対象校名</t>
    <rPh sb="0" eb="2">
      <t>タイショウ</t>
    </rPh>
    <rPh sb="2" eb="4">
      <t>コウメイ</t>
    </rPh>
    <phoneticPr fontId="3"/>
  </si>
  <si>
    <t>ガス</t>
    <phoneticPr fontId="3"/>
  </si>
  <si>
    <t>能力（kW/台）</t>
    <rPh sb="0" eb="2">
      <t>ノウリョク</t>
    </rPh>
    <rPh sb="6" eb="7">
      <t>ダイ</t>
    </rPh>
    <phoneticPr fontId="3"/>
  </si>
  <si>
    <r>
      <t>（kW/台）</t>
    </r>
    <r>
      <rPr>
        <vertAlign val="superscript"/>
        <sz val="10"/>
        <rFont val="ＭＳ Ｐゴシック"/>
        <family val="3"/>
        <charset val="128"/>
      </rPr>
      <t>注1</t>
    </r>
    <rPh sb="4" eb="5">
      <t>ダイ</t>
    </rPh>
    <rPh sb="6" eb="7">
      <t>チュウ</t>
    </rPh>
    <phoneticPr fontId="3"/>
  </si>
  <si>
    <r>
      <t>（kW/台）</t>
    </r>
    <r>
      <rPr>
        <vertAlign val="superscript"/>
        <sz val="10"/>
        <rFont val="ＭＳ Ｐゴシック"/>
        <family val="3"/>
        <charset val="128"/>
      </rPr>
      <t>注2</t>
    </r>
    <rPh sb="4" eb="5">
      <t>ダイ</t>
    </rPh>
    <rPh sb="6" eb="7">
      <t>チュウ</t>
    </rPh>
    <phoneticPr fontId="3"/>
  </si>
  <si>
    <t>室内機</t>
    <rPh sb="0" eb="3">
      <t>シツナイキキョウシツ</t>
    </rPh>
    <phoneticPr fontId="3"/>
  </si>
  <si>
    <t>注1：蓄熱式の場合は、蓄熱利用時の能力、消費電力を記入のこと。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3"/>
  </si>
  <si>
    <t>注2：空調運転時間帯以外の時間帯に機器が消費する電力を記入のこと。(但し、待機電力を消費しない特別な措置を講じる場合はその旨を明記のこと)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3"/>
  </si>
  <si>
    <t>12月</t>
    <rPh sb="2" eb="3">
      <t>ガツ</t>
    </rPh>
    <phoneticPr fontId="13"/>
  </si>
  <si>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3"/>
  </si>
  <si>
    <r>
      <t>円/m</t>
    </r>
    <r>
      <rPr>
        <vertAlign val="superscript"/>
        <sz val="10"/>
        <rFont val="ＭＳ Ｐゴシック"/>
        <family val="3"/>
        <charset val="128"/>
      </rPr>
      <t>3</t>
    </r>
    <r>
      <rPr>
        <sz val="10"/>
        <rFont val="ＭＳ Ｐゴシック"/>
        <family val="3"/>
        <charset val="128"/>
      </rPr>
      <t>　×</t>
    </r>
    <rPh sb="0" eb="1">
      <t>エン</t>
    </rPh>
    <phoneticPr fontId="3"/>
  </si>
  <si>
    <t>●学校別エネルギー等積算表</t>
    <rPh sb="1" eb="3">
      <t>ガッコウ</t>
    </rPh>
    <rPh sb="3" eb="4">
      <t>ベツ</t>
    </rPh>
    <rPh sb="9" eb="10">
      <t>ナド</t>
    </rPh>
    <rPh sb="10" eb="12">
      <t>セキサン</t>
    </rPh>
    <rPh sb="12" eb="13">
      <t>ヒョウ</t>
    </rPh>
    <phoneticPr fontId="3"/>
  </si>
  <si>
    <t>(kW/kW)</t>
    <phoneticPr fontId="3"/>
  </si>
  <si>
    <t>★本様式で算出されたエネルギー消費量及びエネルギー費用は、様式９－３及び９－５に整合すべきものであることに留意すること。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3"/>
  </si>
  <si>
    <t>※ピーク時の負荷は、熱負荷計算に基づき、対象室の</t>
    <rPh sb="4" eb="5">
      <t>ジ</t>
    </rPh>
    <rPh sb="6" eb="8">
      <t>フカ</t>
    </rPh>
    <rPh sb="10" eb="11">
      <t>ネツ</t>
    </rPh>
    <rPh sb="11" eb="13">
      <t>フカ</t>
    </rPh>
    <rPh sb="13" eb="15">
      <t>ケイサン</t>
    </rPh>
    <rPh sb="16" eb="17">
      <t>モト</t>
    </rPh>
    <rPh sb="20" eb="22">
      <t>タイショウ</t>
    </rPh>
    <rPh sb="22" eb="23">
      <t>シツ</t>
    </rPh>
    <phoneticPr fontId="3"/>
  </si>
  <si>
    <t>分類別に夏季、冬季の最大負荷を記入のこと。</t>
    <rPh sb="4" eb="6">
      <t>カキ</t>
    </rPh>
    <rPh sb="7" eb="9">
      <t>トウキ</t>
    </rPh>
    <rPh sb="10" eb="12">
      <t>サイダイ</t>
    </rPh>
    <rPh sb="12" eb="14">
      <t>フカ</t>
    </rPh>
    <rPh sb="15" eb="17">
      <t>キニュウ</t>
    </rPh>
    <phoneticPr fontId="3"/>
  </si>
  <si>
    <t>★電気料金並びにガス料金の各単価は、別紙１「エネルギー費用の算定に用いる単価について」に示す値を提案として用いない場合についても、別紙１に示す値を用いた計算を参考として提出すること。</t>
    <rPh sb="5" eb="6">
      <t>ナラ</t>
    </rPh>
    <rPh sb="18" eb="20">
      <t>ベッシ</t>
    </rPh>
    <rPh sb="27" eb="29">
      <t>ヒヨウ</t>
    </rPh>
    <rPh sb="30" eb="32">
      <t>サンテイ</t>
    </rPh>
    <rPh sb="33" eb="34">
      <t>モチ</t>
    </rPh>
    <rPh sb="36" eb="38">
      <t>タンカ</t>
    </rPh>
    <rPh sb="44" eb="45">
      <t>シメ</t>
    </rPh>
    <rPh sb="46" eb="47">
      <t>アタイ</t>
    </rPh>
    <rPh sb="48" eb="50">
      <t>テイアン</t>
    </rPh>
    <rPh sb="53" eb="54">
      <t>モチ</t>
    </rPh>
    <rPh sb="57" eb="59">
      <t>バアイ</t>
    </rPh>
    <rPh sb="65" eb="67">
      <t>ベッシ</t>
    </rPh>
    <rPh sb="69" eb="70">
      <t>シメ</t>
    </rPh>
    <rPh sb="71" eb="72">
      <t>アタイ</t>
    </rPh>
    <rPh sb="73" eb="74">
      <t>モチ</t>
    </rPh>
    <rPh sb="76" eb="78">
      <t>ケイサン</t>
    </rPh>
    <rPh sb="79" eb="81">
      <t>サンコウ</t>
    </rPh>
    <rPh sb="84" eb="86">
      <t>テイシュツ</t>
    </rPh>
    <phoneticPr fontId="3"/>
  </si>
  <si>
    <t>■空調設備の性能の設定</t>
    <rPh sb="6" eb="8">
      <t>セイノウ</t>
    </rPh>
    <rPh sb="9" eb="11">
      <t>セッテイ</t>
    </rPh>
    <phoneticPr fontId="3"/>
  </si>
  <si>
    <t>※薄黄色のセルの必要箇所に入力すること。LPガスを利用する場合はLPガスと記載すること。</t>
    <rPh sb="1" eb="2">
      <t>ウス</t>
    </rPh>
    <rPh sb="2" eb="4">
      <t>キイロ</t>
    </rPh>
    <rPh sb="8" eb="10">
      <t>ヒツヨウ</t>
    </rPh>
    <rPh sb="10" eb="12">
      <t>カショ</t>
    </rPh>
    <rPh sb="13" eb="15">
      <t>ニュウリョク</t>
    </rPh>
    <rPh sb="25" eb="27">
      <t>リヨウ</t>
    </rPh>
    <rPh sb="29" eb="31">
      <t>バアイ</t>
    </rPh>
    <rPh sb="37" eb="39">
      <t>キサイ</t>
    </rPh>
    <phoneticPr fontId="3"/>
  </si>
  <si>
    <r>
      <t>■都市ガス消費量総括表(m</t>
    </r>
    <r>
      <rPr>
        <vertAlign val="superscript"/>
        <sz val="10"/>
        <rFont val="ＭＳ Ｐゴシック"/>
        <family val="3"/>
        <charset val="128"/>
      </rPr>
      <t>3</t>
    </r>
    <r>
      <rPr>
        <sz val="10"/>
        <rFont val="ＭＳ Ｐゴシック"/>
        <family val="3"/>
        <charset val="128"/>
      </rPr>
      <t>)</t>
    </r>
    <rPh sb="1" eb="3">
      <t>トシ</t>
    </rPh>
    <rPh sb="5" eb="7">
      <t>ショウヒ</t>
    </rPh>
    <rPh sb="7" eb="8">
      <t>リョウ</t>
    </rPh>
    <rPh sb="8" eb="10">
      <t>ソウカツ</t>
    </rPh>
    <rPh sb="10" eb="11">
      <t>ヒョウ</t>
    </rPh>
    <phoneticPr fontId="3"/>
  </si>
  <si>
    <r>
      <t>■LPガス消費量総括表(m</t>
    </r>
    <r>
      <rPr>
        <vertAlign val="superscript"/>
        <sz val="10"/>
        <rFont val="ＭＳ Ｐゴシック"/>
        <family val="3"/>
        <charset val="128"/>
      </rPr>
      <t>3</t>
    </r>
    <r>
      <rPr>
        <sz val="10"/>
        <rFont val="ＭＳ Ｐゴシック"/>
        <family val="3"/>
        <charset val="128"/>
      </rPr>
      <t>)</t>
    </r>
    <rPh sb="5" eb="7">
      <t>ショウヒ</t>
    </rPh>
    <rPh sb="7" eb="8">
      <t>リョウ</t>
    </rPh>
    <rPh sb="8" eb="10">
      <t>ソウカツ</t>
    </rPh>
    <rPh sb="10" eb="11">
      <t>ヒョウ</t>
    </rPh>
    <phoneticPr fontId="3"/>
  </si>
  <si>
    <t>都市ガス消費原単位</t>
    <rPh sb="0" eb="2">
      <t>トシ</t>
    </rPh>
    <rPh sb="4" eb="6">
      <t>ショウヒ</t>
    </rPh>
    <rPh sb="6" eb="9">
      <t>ゲンタンイ</t>
    </rPh>
    <phoneticPr fontId="3"/>
  </si>
  <si>
    <r>
      <t>都市ガス使用量(m</t>
    </r>
    <r>
      <rPr>
        <vertAlign val="superscript"/>
        <sz val="10"/>
        <rFont val="ＭＳ Ｐゴシック"/>
        <family val="3"/>
        <charset val="128"/>
      </rPr>
      <t>3</t>
    </r>
    <r>
      <rPr>
        <sz val="10"/>
        <rFont val="ＭＳ Ｐゴシック"/>
        <family val="3"/>
        <charset val="128"/>
      </rPr>
      <t>)</t>
    </r>
    <rPh sb="0" eb="2">
      <t>トシ</t>
    </rPh>
    <rPh sb="4" eb="7">
      <t>シヨウリョウ</t>
    </rPh>
    <phoneticPr fontId="3"/>
  </si>
  <si>
    <t>LPガス消費原単位</t>
    <rPh sb="4" eb="6">
      <t>ショウヒ</t>
    </rPh>
    <rPh sb="6" eb="9">
      <t>ゲンタンイ</t>
    </rPh>
    <phoneticPr fontId="3"/>
  </si>
  <si>
    <r>
      <t>LPガス使用量(m</t>
    </r>
    <r>
      <rPr>
        <vertAlign val="superscript"/>
        <sz val="10"/>
        <rFont val="ＭＳ Ｐゴシック"/>
        <family val="3"/>
        <charset val="128"/>
      </rPr>
      <t>3</t>
    </r>
    <r>
      <rPr>
        <sz val="10"/>
        <rFont val="ＭＳ Ｐゴシック"/>
        <family val="3"/>
        <charset val="128"/>
      </rPr>
      <t>)</t>
    </r>
    <rPh sb="4" eb="7">
      <t>シヨウリョウ</t>
    </rPh>
    <phoneticPr fontId="3"/>
  </si>
  <si>
    <t>都市ガス料金の種別</t>
    <rPh sb="0" eb="2">
      <t>トシ</t>
    </rPh>
    <rPh sb="4" eb="6">
      <t>リョウキン</t>
    </rPh>
    <rPh sb="7" eb="9">
      <t>シュベツ</t>
    </rPh>
    <phoneticPr fontId="3"/>
  </si>
  <si>
    <t>LPガス料金の種別</t>
    <rPh sb="4" eb="6">
      <t>リョウキン</t>
    </rPh>
    <rPh sb="7" eb="9">
      <t>シュベツ</t>
    </rPh>
    <phoneticPr fontId="3"/>
  </si>
  <si>
    <t>都市ガス料金</t>
    <rPh sb="0" eb="2">
      <t>トシ</t>
    </rPh>
    <rPh sb="4" eb="6">
      <t>リョウキン</t>
    </rPh>
    <phoneticPr fontId="1"/>
  </si>
  <si>
    <t>LPガス料金</t>
    <rPh sb="4" eb="6">
      <t>リョウキン</t>
    </rPh>
    <phoneticPr fontId="1"/>
  </si>
  <si>
    <t>※最大電力算定時は，「月別負荷率」にかかわらず，当該校における普通教室（特別教室等を除く）の全室が一斉運転するものとして，算定すること。</t>
    <phoneticPr fontId="3"/>
  </si>
  <si>
    <t>（MW）</t>
    <phoneticPr fontId="3"/>
  </si>
  <si>
    <t>（MW）</t>
    <phoneticPr fontId="3"/>
  </si>
  <si>
    <r>
      <t>(m</t>
    </r>
    <r>
      <rPr>
        <vertAlign val="superscript"/>
        <sz val="10"/>
        <rFont val="ＭＳ Ｐゴシック"/>
        <family val="3"/>
        <charset val="128"/>
      </rPr>
      <t>3</t>
    </r>
    <r>
      <rPr>
        <sz val="10"/>
        <rFont val="ＭＳ Ｐゴシック"/>
        <family val="3"/>
        <charset val="128"/>
      </rPr>
      <t>/kW)</t>
    </r>
    <phoneticPr fontId="3"/>
  </si>
  <si>
    <r>
      <t>(m</t>
    </r>
    <r>
      <rPr>
        <vertAlign val="superscript"/>
        <sz val="10"/>
        <rFont val="ＭＳ Ｐゴシック"/>
        <family val="3"/>
        <charset val="128"/>
      </rPr>
      <t>3</t>
    </r>
    <r>
      <rPr>
        <sz val="10"/>
        <rFont val="ＭＳ Ｐゴシック"/>
        <family val="3"/>
        <charset val="128"/>
      </rPr>
      <t>/kW)</t>
    </r>
    <phoneticPr fontId="3"/>
  </si>
  <si>
    <t>kW</t>
    <phoneticPr fontId="3"/>
  </si>
  <si>
    <t>×</t>
    <phoneticPr fontId="3"/>
  </si>
  <si>
    <t>(</t>
    <phoneticPr fontId="3"/>
  </si>
  <si>
    <t>+</t>
    <phoneticPr fontId="3"/>
  </si>
  <si>
    <t>kWh</t>
    <phoneticPr fontId="3"/>
  </si>
  <si>
    <t>kWh</t>
    <phoneticPr fontId="3"/>
  </si>
  <si>
    <t>(</t>
    <phoneticPr fontId="3"/>
  </si>
  <si>
    <t>+</t>
    <phoneticPr fontId="3"/>
  </si>
  <si>
    <r>
      <t>m</t>
    </r>
    <r>
      <rPr>
        <vertAlign val="superscript"/>
        <sz val="10"/>
        <rFont val="ＭＳ Ｐゴシック"/>
        <family val="3"/>
        <charset val="128"/>
      </rPr>
      <t>3</t>
    </r>
    <r>
      <rPr>
        <sz val="10"/>
        <rFont val="ＭＳ Ｐゴシック"/>
        <family val="3"/>
        <charset val="128"/>
      </rPr>
      <t>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</si>
</sst>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8" formatCode="0.00_ "/>
    <numFmt numFmtId="179" formatCode="0.000_ "/>
    <numFmt numFmtId="180" formatCode="#,##0.0;[Red]\-#,##0.0"/>
    <numFmt numFmtId="181" formatCode="0.0000_ "/>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vertAlign val="superscript"/>
      <sz val="10"/>
      <name val="ＭＳ Ｐゴシック"/>
      <family val="3"/>
      <charset val="128"/>
    </font>
    <font>
      <sz val="10"/>
      <color rgb="FFFF0000"/>
      <name val="ＭＳ Ｐゴシック"/>
      <family val="3"/>
      <charset val="128"/>
    </font>
    <font>
      <sz val="10.5"/>
      <color theme="1"/>
      <name val="ＭＳ Ｐ明朝"/>
      <family val="2"/>
      <charset val="128"/>
    </font>
    <font>
      <sz val="11"/>
      <color theme="1"/>
      <name val="ＭＳ Ｐゴシック"/>
      <family val="2"/>
      <charset val="128"/>
      <scheme val="minor"/>
    </font>
    <font>
      <sz val="10"/>
      <color indexed="10"/>
      <name val="ＭＳ Ｐゴシック"/>
      <family val="3"/>
      <charset val="128"/>
    </font>
    <font>
      <sz val="10"/>
      <name val="HGS創英角ｺﾞｼｯｸUB"/>
      <family val="3"/>
      <charset val="128"/>
    </font>
    <font>
      <sz val="10"/>
      <name val="ＭＳ ゴシック"/>
      <family val="3"/>
      <charset val="128"/>
    </font>
    <font>
      <sz val="6"/>
      <name val="ＭＳ Ｐ明朝"/>
      <family val="2"/>
      <charset val="128"/>
    </font>
    <font>
      <sz val="6"/>
      <color indexed="10"/>
      <name val="ＭＳ Ｐゴシック"/>
      <family val="3"/>
      <charset val="128"/>
    </font>
    <font>
      <sz val="6"/>
      <color rgb="FFFF0000"/>
      <name val="ＭＳ Ｐゴシック"/>
      <family val="3"/>
      <charset val="128"/>
    </font>
    <font>
      <sz val="9"/>
      <name val="ＭＳ Ｐゴシック"/>
      <family val="3"/>
      <charset val="128"/>
    </font>
  </fonts>
  <fills count="5">
    <fill>
      <patternFill patternType="none"/>
    </fill>
    <fill>
      <patternFill patternType="gray125"/>
    </fill>
    <fill>
      <patternFill patternType="lightGray"/>
    </fill>
    <fill>
      <patternFill patternType="solid">
        <fgColor rgb="FFFFFFCC"/>
        <bgColor indexed="64"/>
      </patternFill>
    </fill>
    <fill>
      <patternFill patternType="solid">
        <fgColor rgb="FFCCFFCC"/>
        <bgColor indexed="64"/>
      </patternFill>
    </fill>
  </fills>
  <borders count="154">
    <border>
      <left/>
      <right/>
      <top/>
      <bottom/>
      <diagonal/>
    </border>
    <border>
      <left/>
      <right/>
      <top style="medium">
        <color indexed="64"/>
      </top>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double">
        <color indexed="64"/>
      </bottom>
      <diagonal/>
    </border>
    <border>
      <left style="thin">
        <color indexed="64"/>
      </left>
      <right/>
      <top style="medium">
        <color indexed="64"/>
      </top>
      <bottom style="thin">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bottom style="hair">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s>
  <cellStyleXfs count="9">
    <xf numFmtId="0" fontId="0" fillId="0" borderId="0">
      <alignment vertical="center"/>
    </xf>
    <xf numFmtId="0" fontId="2" fillId="0" borderId="0"/>
    <xf numFmtId="38" fontId="2" fillId="0" borderId="0" applyFont="0" applyFill="0" applyBorder="0" applyAlignment="0" applyProtection="0"/>
    <xf numFmtId="0" fontId="5" fillId="0" borderId="0"/>
    <xf numFmtId="9" fontId="2" fillId="0" borderId="0" applyFont="0" applyFill="0" applyBorder="0" applyAlignment="0" applyProtection="0">
      <alignment vertical="center"/>
    </xf>
    <xf numFmtId="0" fontId="2" fillId="0" borderId="0">
      <alignment vertical="center"/>
    </xf>
    <xf numFmtId="0" fontId="4" fillId="0" borderId="0"/>
    <xf numFmtId="38" fontId="8" fillId="0" borderId="0" applyFont="0" applyFill="0" applyBorder="0" applyAlignment="0" applyProtection="0">
      <alignment vertical="center"/>
    </xf>
    <xf numFmtId="38" fontId="9" fillId="0" borderId="0" applyFont="0" applyFill="0" applyBorder="0" applyAlignment="0" applyProtection="0">
      <alignment vertical="center"/>
    </xf>
  </cellStyleXfs>
  <cellXfs count="478">
    <xf numFmtId="0" fontId="0" fillId="0" borderId="0" xfId="0">
      <alignment vertical="center"/>
    </xf>
    <xf numFmtId="0" fontId="4" fillId="0" borderId="0" xfId="1" applyFont="1" applyAlignment="1">
      <alignment vertical="center"/>
    </xf>
    <xf numFmtId="0" fontId="2" fillId="0" borderId="0" xfId="1" applyFont="1" applyAlignment="1">
      <alignment vertical="center"/>
    </xf>
    <xf numFmtId="0" fontId="4" fillId="0" borderId="0" xfId="1" applyFont="1" applyBorder="1" applyAlignment="1">
      <alignment horizontal="center" vertical="center"/>
    </xf>
    <xf numFmtId="0" fontId="4" fillId="0" borderId="40" xfId="1" applyFont="1" applyBorder="1" applyAlignment="1">
      <alignment horizontal="center" vertical="center"/>
    </xf>
    <xf numFmtId="0" fontId="4" fillId="0" borderId="66" xfId="1" applyFont="1" applyBorder="1" applyAlignment="1">
      <alignment horizontal="center" vertical="center"/>
    </xf>
    <xf numFmtId="0" fontId="4" fillId="0" borderId="0" xfId="1" applyFont="1" applyAlignment="1">
      <alignment horizontal="center" vertical="center"/>
    </xf>
    <xf numFmtId="0" fontId="10" fillId="0" borderId="0" xfId="1" applyFont="1" applyAlignment="1">
      <alignment vertical="center"/>
    </xf>
    <xf numFmtId="0" fontId="4" fillId="3" borderId="19" xfId="1" quotePrefix="1" applyFont="1" applyFill="1" applyBorder="1" applyAlignment="1">
      <alignment horizontal="center" vertical="center"/>
    </xf>
    <xf numFmtId="14" fontId="11" fillId="0" borderId="0" xfId="1" applyNumberFormat="1" applyFont="1" applyBorder="1" applyAlignment="1">
      <alignment vertical="center"/>
    </xf>
    <xf numFmtId="38" fontId="4" fillId="0" borderId="0" xfId="2" applyFont="1" applyBorder="1" applyAlignment="1">
      <alignment horizontal="center" vertical="center"/>
    </xf>
    <xf numFmtId="0" fontId="12" fillId="0" borderId="0" xfId="1" applyFont="1" applyBorder="1" applyAlignment="1">
      <alignment horizontal="right" vertical="center"/>
    </xf>
    <xf numFmtId="0" fontId="4" fillId="0" borderId="140" xfId="1" applyFont="1" applyBorder="1" applyAlignment="1">
      <alignment vertical="center"/>
    </xf>
    <xf numFmtId="0" fontId="4" fillId="0" borderId="143" xfId="1" applyFont="1" applyBorder="1" applyAlignment="1">
      <alignment vertical="center"/>
    </xf>
    <xf numFmtId="0" fontId="4" fillId="0" borderId="144" xfId="1" applyFont="1" applyBorder="1" applyAlignment="1">
      <alignment vertical="center"/>
    </xf>
    <xf numFmtId="0" fontId="4" fillId="0" borderId="50" xfId="1" applyFont="1" applyBorder="1" applyAlignment="1">
      <alignment horizontal="center" vertical="center"/>
    </xf>
    <xf numFmtId="0" fontId="4" fillId="0" borderId="36" xfId="1" applyFont="1" applyBorder="1" applyAlignment="1">
      <alignment horizontal="center" vertical="center"/>
    </xf>
    <xf numFmtId="0" fontId="4" fillId="0" borderId="56" xfId="1" applyFont="1" applyBorder="1" applyAlignment="1">
      <alignment horizontal="center" vertical="center"/>
    </xf>
    <xf numFmtId="0" fontId="4" fillId="0" borderId="39" xfId="1" applyFont="1" applyBorder="1" applyAlignment="1">
      <alignment horizontal="center" vertical="center"/>
    </xf>
    <xf numFmtId="0" fontId="4" fillId="0" borderId="145" xfId="1" applyFont="1" applyBorder="1" applyAlignment="1">
      <alignment vertical="center"/>
    </xf>
    <xf numFmtId="0" fontId="4" fillId="0" borderId="68" xfId="1" applyFont="1" applyBorder="1" applyAlignment="1">
      <alignment horizontal="center" vertical="center"/>
    </xf>
    <xf numFmtId="0" fontId="4" fillId="0" borderId="6" xfId="1" applyFont="1" applyBorder="1" applyAlignment="1">
      <alignment horizontal="center" vertical="center"/>
    </xf>
    <xf numFmtId="0" fontId="4" fillId="0" borderId="69" xfId="1" applyFont="1" applyBorder="1" applyAlignment="1">
      <alignment horizontal="center" vertical="center"/>
    </xf>
    <xf numFmtId="0" fontId="10" fillId="0" borderId="140" xfId="1" applyFont="1" applyBorder="1" applyAlignment="1">
      <alignment vertical="center" shrinkToFit="1"/>
    </xf>
    <xf numFmtId="0" fontId="4" fillId="3" borderId="129" xfId="1" applyFont="1" applyFill="1" applyBorder="1" applyAlignment="1">
      <alignment horizontal="center" vertical="center"/>
    </xf>
    <xf numFmtId="176" fontId="4" fillId="3" borderId="43" xfId="1" applyNumberFormat="1" applyFont="1" applyFill="1" applyBorder="1" applyAlignment="1">
      <alignment vertical="center"/>
    </xf>
    <xf numFmtId="176" fontId="4" fillId="3" borderId="16" xfId="1" applyNumberFormat="1" applyFont="1" applyFill="1" applyBorder="1" applyAlignment="1">
      <alignment vertical="center"/>
    </xf>
    <xf numFmtId="0" fontId="4" fillId="3" borderId="19" xfId="1" applyFont="1" applyFill="1" applyBorder="1" applyAlignment="1">
      <alignment horizontal="center" vertical="center"/>
    </xf>
    <xf numFmtId="176" fontId="4" fillId="0" borderId="43" xfId="1" applyNumberFormat="1" applyFont="1" applyBorder="1" applyAlignment="1">
      <alignment vertical="center"/>
    </xf>
    <xf numFmtId="176" fontId="4" fillId="0" borderId="42" xfId="1" applyNumberFormat="1" applyFont="1" applyBorder="1" applyAlignment="1">
      <alignment vertical="center"/>
    </xf>
    <xf numFmtId="178" fontId="4" fillId="3" borderId="43" xfId="1" applyNumberFormat="1" applyFont="1" applyFill="1" applyBorder="1" applyAlignment="1">
      <alignment vertical="center"/>
    </xf>
    <xf numFmtId="178" fontId="4" fillId="3" borderId="16" xfId="1" applyNumberFormat="1" applyFont="1" applyFill="1" applyBorder="1" applyAlignment="1">
      <alignment vertical="center"/>
    </xf>
    <xf numFmtId="178" fontId="4" fillId="0" borderId="19" xfId="1" applyNumberFormat="1" applyFont="1" applyBorder="1" applyAlignment="1">
      <alignment vertical="center"/>
    </xf>
    <xf numFmtId="178" fontId="4" fillId="0" borderId="42" xfId="1" applyNumberFormat="1" applyFont="1" applyBorder="1" applyAlignment="1">
      <alignment vertical="center"/>
    </xf>
    <xf numFmtId="179" fontId="4" fillId="3" borderId="43" xfId="1" applyNumberFormat="1" applyFont="1" applyFill="1" applyBorder="1" applyAlignment="1">
      <alignment vertical="center"/>
    </xf>
    <xf numFmtId="179" fontId="4" fillId="3" borderId="19" xfId="1" applyNumberFormat="1" applyFont="1" applyFill="1" applyBorder="1" applyAlignment="1">
      <alignment vertical="center"/>
    </xf>
    <xf numFmtId="179" fontId="4" fillId="0" borderId="19" xfId="1" applyNumberFormat="1" applyFont="1" applyBorder="1" applyAlignment="1">
      <alignment vertical="center"/>
    </xf>
    <xf numFmtId="179" fontId="4" fillId="0" borderId="42" xfId="1" applyNumberFormat="1" applyFont="1" applyBorder="1" applyAlignment="1">
      <alignment vertical="center"/>
    </xf>
    <xf numFmtId="176" fontId="4" fillId="3" borderId="19" xfId="1" applyNumberFormat="1" applyFont="1" applyFill="1" applyBorder="1" applyAlignment="1">
      <alignment vertical="center"/>
    </xf>
    <xf numFmtId="176" fontId="4" fillId="0" borderId="19" xfId="1" applyNumberFormat="1" applyFont="1" applyBorder="1" applyAlignment="1">
      <alignment vertical="center"/>
    </xf>
    <xf numFmtId="0" fontId="10" fillId="0" borderId="143" xfId="1" applyFont="1" applyBorder="1" applyAlignment="1">
      <alignment vertical="center" shrinkToFit="1"/>
    </xf>
    <xf numFmtId="0" fontId="10" fillId="0" borderId="143" xfId="1" applyFont="1" applyBorder="1" applyAlignment="1">
      <alignment vertical="center"/>
    </xf>
    <xf numFmtId="0" fontId="4" fillId="0" borderId="146" xfId="1" applyFont="1" applyBorder="1" applyAlignment="1">
      <alignment vertical="center"/>
    </xf>
    <xf numFmtId="0" fontId="4" fillId="2" borderId="50" xfId="1" applyFont="1" applyFill="1" applyBorder="1" applyAlignment="1">
      <alignment horizontal="center" vertical="center"/>
    </xf>
    <xf numFmtId="0" fontId="4" fillId="2" borderId="35" xfId="1" applyFont="1" applyFill="1" applyBorder="1" applyAlignment="1">
      <alignment horizontal="center" vertical="center"/>
    </xf>
    <xf numFmtId="176" fontId="4" fillId="0" borderId="50" xfId="1" applyNumberFormat="1" applyFont="1" applyBorder="1" applyAlignment="1">
      <alignment vertical="center"/>
    </xf>
    <xf numFmtId="176" fontId="4" fillId="0" borderId="56" xfId="1" applyNumberFormat="1" applyFont="1" applyBorder="1" applyAlignment="1">
      <alignment vertical="center"/>
    </xf>
    <xf numFmtId="178" fontId="4" fillId="0" borderId="36" xfId="1" applyNumberFormat="1" applyFont="1" applyBorder="1" applyAlignment="1">
      <alignment vertical="center"/>
    </xf>
    <xf numFmtId="178" fontId="4" fillId="0" borderId="56" xfId="1" applyNumberFormat="1" applyFont="1" applyBorder="1" applyAlignment="1">
      <alignment vertical="center"/>
    </xf>
    <xf numFmtId="179" fontId="4" fillId="2" borderId="50" xfId="1" applyNumberFormat="1" applyFont="1" applyFill="1" applyBorder="1" applyAlignment="1">
      <alignment horizontal="center" vertical="center"/>
    </xf>
    <xf numFmtId="179" fontId="4" fillId="2" borderId="36" xfId="1" applyNumberFormat="1" applyFont="1" applyFill="1" applyBorder="1" applyAlignment="1">
      <alignment horizontal="center" vertical="center"/>
    </xf>
    <xf numFmtId="179" fontId="4" fillId="0" borderId="36" xfId="1" applyNumberFormat="1" applyFont="1" applyBorder="1" applyAlignment="1">
      <alignment vertical="center"/>
    </xf>
    <xf numFmtId="179" fontId="4" fillId="0" borderId="56" xfId="1" applyNumberFormat="1" applyFont="1" applyBorder="1" applyAlignment="1">
      <alignment vertical="center"/>
    </xf>
    <xf numFmtId="176" fontId="4" fillId="2" borderId="50" xfId="1" applyNumberFormat="1" applyFont="1" applyFill="1" applyBorder="1" applyAlignment="1">
      <alignment horizontal="center" vertical="center"/>
    </xf>
    <xf numFmtId="176" fontId="4" fillId="2" borderId="35" xfId="1" applyNumberFormat="1" applyFont="1" applyFill="1" applyBorder="1" applyAlignment="1">
      <alignment horizontal="center" vertical="center"/>
    </xf>
    <xf numFmtId="176" fontId="4" fillId="0" borderId="36" xfId="1" applyNumberFormat="1" applyFont="1" applyBorder="1" applyAlignment="1">
      <alignment vertical="center"/>
    </xf>
    <xf numFmtId="0" fontId="4" fillId="0" borderId="147" xfId="1" applyFont="1" applyFill="1" applyBorder="1" applyAlignment="1">
      <alignment vertical="center"/>
    </xf>
    <xf numFmtId="0" fontId="4" fillId="0" borderId="70" xfId="1" applyFont="1" applyFill="1" applyBorder="1" applyAlignment="1">
      <alignment horizontal="center" vertical="center"/>
    </xf>
    <xf numFmtId="0" fontId="4" fillId="0" borderId="22" xfId="1" applyFont="1" applyFill="1" applyBorder="1" applyAlignment="1">
      <alignment horizontal="center" vertical="center"/>
    </xf>
    <xf numFmtId="179" fontId="4" fillId="0" borderId="68" xfId="1" applyNumberFormat="1" applyFont="1" applyBorder="1" applyAlignment="1">
      <alignment horizontal="center" vertical="center"/>
    </xf>
    <xf numFmtId="179" fontId="4" fillId="0" borderId="6" xfId="1" applyNumberFormat="1" applyFont="1" applyBorder="1" applyAlignment="1">
      <alignment horizontal="center" vertical="center"/>
    </xf>
    <xf numFmtId="179" fontId="4" fillId="3" borderId="16" xfId="1" applyNumberFormat="1" applyFont="1" applyFill="1" applyBorder="1" applyAlignment="1">
      <alignment vertical="center"/>
    </xf>
    <xf numFmtId="178" fontId="4" fillId="2" borderId="43" xfId="1" applyNumberFormat="1" applyFont="1" applyFill="1" applyBorder="1" applyAlignment="1">
      <alignment horizontal="center" vertical="center"/>
    </xf>
    <xf numFmtId="178" fontId="4" fillId="2" borderId="16" xfId="1" applyNumberFormat="1" applyFont="1" applyFill="1" applyBorder="1" applyAlignment="1">
      <alignment horizontal="center" vertical="center"/>
    </xf>
    <xf numFmtId="178" fontId="4" fillId="2" borderId="19" xfId="1" applyNumberFormat="1" applyFont="1" applyFill="1" applyBorder="1" applyAlignment="1">
      <alignment horizontal="center" vertical="center"/>
    </xf>
    <xf numFmtId="178" fontId="4" fillId="2" borderId="42" xfId="1" applyNumberFormat="1" applyFont="1" applyFill="1" applyBorder="1" applyAlignment="1">
      <alignment horizontal="center" vertical="center"/>
    </xf>
    <xf numFmtId="0" fontId="4" fillId="0" borderId="143" xfId="1" applyFont="1" applyBorder="1" applyAlignment="1">
      <alignment vertical="center" wrapText="1"/>
    </xf>
    <xf numFmtId="0" fontId="4" fillId="0" borderId="146" xfId="1" applyFont="1" applyFill="1" applyBorder="1" applyAlignment="1">
      <alignment vertical="center"/>
    </xf>
    <xf numFmtId="0" fontId="4" fillId="0" borderId="36" xfId="1" applyFont="1" applyFill="1" applyBorder="1" applyAlignment="1">
      <alignment horizontal="center" vertical="center"/>
    </xf>
    <xf numFmtId="179" fontId="4" fillId="2" borderId="35" xfId="1" applyNumberFormat="1" applyFont="1" applyFill="1" applyBorder="1" applyAlignment="1">
      <alignment horizontal="center" vertical="center"/>
    </xf>
    <xf numFmtId="178" fontId="4" fillId="2" borderId="50" xfId="1" applyNumberFormat="1" applyFont="1" applyFill="1" applyBorder="1" applyAlignment="1">
      <alignment horizontal="center" vertical="center"/>
    </xf>
    <xf numFmtId="178" fontId="4" fillId="2" borderId="35" xfId="1" applyNumberFormat="1" applyFont="1" applyFill="1" applyBorder="1" applyAlignment="1">
      <alignment horizontal="center" vertical="center"/>
    </xf>
    <xf numFmtId="178" fontId="4" fillId="2" borderId="36" xfId="1" applyNumberFormat="1" applyFont="1" applyFill="1" applyBorder="1" applyAlignment="1">
      <alignment horizontal="center" vertical="center"/>
    </xf>
    <xf numFmtId="178" fontId="4" fillId="2" borderId="56" xfId="1" applyNumberFormat="1" applyFont="1" applyFill="1" applyBorder="1" applyAlignment="1">
      <alignment horizontal="center" vertical="center"/>
    </xf>
    <xf numFmtId="0" fontId="4" fillId="0" borderId="144" xfId="1" applyFont="1" applyBorder="1" applyAlignment="1">
      <alignment vertical="center" wrapText="1"/>
    </xf>
    <xf numFmtId="0" fontId="4" fillId="0" borderId="148" xfId="1" applyFont="1" applyBorder="1" applyAlignment="1">
      <alignment vertical="center"/>
    </xf>
    <xf numFmtId="0" fontId="4" fillId="2" borderId="75" xfId="1" applyFont="1" applyFill="1" applyBorder="1" applyAlignment="1">
      <alignment horizontal="center" vertical="center"/>
    </xf>
    <xf numFmtId="0" fontId="4" fillId="2" borderId="61" xfId="1" applyFont="1" applyFill="1" applyBorder="1" applyAlignment="1">
      <alignment horizontal="center" vertical="center"/>
    </xf>
    <xf numFmtId="0" fontId="4" fillId="2" borderId="57" xfId="1" applyFont="1" applyFill="1" applyBorder="1" applyAlignment="1">
      <alignment horizontal="center" vertical="center"/>
    </xf>
    <xf numFmtId="0" fontId="4" fillId="2" borderId="76" xfId="1" applyFont="1" applyFill="1" applyBorder="1" applyAlignment="1">
      <alignment horizontal="center" vertical="center"/>
    </xf>
    <xf numFmtId="178" fontId="4" fillId="0" borderId="57" xfId="1" applyNumberFormat="1" applyFont="1" applyBorder="1" applyAlignment="1">
      <alignment vertical="center"/>
    </xf>
    <xf numFmtId="179" fontId="4" fillId="2" borderId="75" xfId="1" applyNumberFormat="1" applyFont="1" applyFill="1" applyBorder="1" applyAlignment="1">
      <alignment horizontal="center" vertical="center"/>
    </xf>
    <xf numFmtId="179" fontId="4" fillId="2" borderId="61" xfId="1" applyNumberFormat="1" applyFont="1" applyFill="1" applyBorder="1" applyAlignment="1">
      <alignment horizontal="center" vertical="center"/>
    </xf>
    <xf numFmtId="176" fontId="4" fillId="0" borderId="57" xfId="1" applyNumberFormat="1" applyFont="1" applyBorder="1" applyAlignment="1">
      <alignment vertical="center"/>
    </xf>
    <xf numFmtId="176" fontId="4" fillId="0" borderId="76" xfId="1" applyNumberFormat="1" applyFont="1" applyBorder="1" applyAlignment="1">
      <alignment vertical="center"/>
    </xf>
    <xf numFmtId="0" fontId="4" fillId="0" borderId="148" xfId="1" applyFont="1" applyBorder="1" applyAlignment="1">
      <alignment vertical="center" wrapText="1"/>
    </xf>
    <xf numFmtId="178" fontId="4" fillId="0" borderId="75" xfId="1" applyNumberFormat="1" applyFont="1" applyBorder="1" applyAlignment="1">
      <alignment horizontal="center" vertical="center"/>
    </xf>
    <xf numFmtId="0" fontId="4" fillId="0" borderId="139" xfId="1" applyFont="1" applyBorder="1" applyAlignment="1">
      <alignment horizontal="left" vertical="center"/>
    </xf>
    <xf numFmtId="0" fontId="10" fillId="0" borderId="138" xfId="1" applyFont="1" applyBorder="1" applyAlignment="1">
      <alignment vertical="center"/>
    </xf>
    <xf numFmtId="0" fontId="4" fillId="0" borderId="138" xfId="1" applyFont="1" applyBorder="1" applyAlignment="1">
      <alignment vertical="center" wrapText="1"/>
    </xf>
    <xf numFmtId="0" fontId="7" fillId="0" borderId="0" xfId="1" applyFont="1" applyBorder="1" applyAlignment="1">
      <alignment vertical="center"/>
    </xf>
    <xf numFmtId="178" fontId="4" fillId="0" borderId="0" xfId="1" applyNumberFormat="1" applyFont="1" applyBorder="1" applyAlignment="1">
      <alignment horizontal="center" vertical="center"/>
    </xf>
    <xf numFmtId="0" fontId="4" fillId="0" borderId="0" xfId="1" applyFont="1" applyBorder="1" applyAlignment="1">
      <alignment horizontal="left" vertical="center"/>
    </xf>
    <xf numFmtId="0" fontId="10" fillId="0" borderId="0" xfId="1" applyFont="1" applyBorder="1" applyAlignment="1">
      <alignment vertical="center"/>
    </xf>
    <xf numFmtId="0" fontId="4" fillId="0" borderId="72" xfId="1" applyFont="1" applyBorder="1" applyAlignment="1">
      <alignment vertical="center"/>
    </xf>
    <xf numFmtId="0" fontId="4" fillId="0" borderId="4" xfId="1" applyFont="1" applyBorder="1" applyAlignment="1">
      <alignment vertical="center"/>
    </xf>
    <xf numFmtId="0" fontId="4" fillId="0" borderId="81" xfId="1" applyFont="1" applyBorder="1" applyAlignment="1">
      <alignment vertical="center"/>
    </xf>
    <xf numFmtId="0" fontId="4" fillId="0" borderId="67" xfId="1" applyFont="1" applyBorder="1" applyAlignment="1">
      <alignment vertical="center"/>
    </xf>
    <xf numFmtId="0" fontId="4" fillId="0" borderId="2" xfId="1" applyFont="1" applyBorder="1" applyAlignment="1">
      <alignment vertical="center"/>
    </xf>
    <xf numFmtId="0" fontId="4" fillId="0" borderId="66" xfId="1" applyFont="1" applyBorder="1" applyAlignment="1">
      <alignment vertical="center"/>
    </xf>
    <xf numFmtId="0" fontId="4" fillId="4" borderId="35" xfId="1" applyFont="1" applyFill="1" applyBorder="1" applyAlignment="1">
      <alignment horizontal="center" vertical="center"/>
    </xf>
    <xf numFmtId="0" fontId="4" fillId="4" borderId="36" xfId="1" applyFont="1" applyFill="1" applyBorder="1" applyAlignment="1">
      <alignment horizontal="center" vertical="center"/>
    </xf>
    <xf numFmtId="0" fontId="4" fillId="4" borderId="56" xfId="1" applyFont="1" applyFill="1" applyBorder="1" applyAlignment="1">
      <alignment horizontal="center" vertical="center"/>
    </xf>
    <xf numFmtId="0" fontId="4" fillId="4" borderId="50" xfId="1" applyFont="1" applyFill="1" applyBorder="1" applyAlignment="1">
      <alignment horizontal="center" vertical="center"/>
    </xf>
    <xf numFmtId="0" fontId="4" fillId="0" borderId="78" xfId="1" applyFont="1" applyBorder="1" applyAlignment="1">
      <alignment horizontal="center" vertical="center"/>
    </xf>
    <xf numFmtId="0" fontId="4" fillId="0" borderId="79" xfId="1" applyFont="1" applyBorder="1" applyAlignment="1">
      <alignment horizontal="center" vertical="center"/>
    </xf>
    <xf numFmtId="0" fontId="4" fillId="2" borderId="6" xfId="1" applyFont="1" applyFill="1" applyBorder="1" applyAlignment="1">
      <alignment vertical="center"/>
    </xf>
    <xf numFmtId="0" fontId="4" fillId="2" borderId="69" xfId="1" applyFont="1" applyFill="1" applyBorder="1" applyAlignment="1">
      <alignment vertical="center"/>
    </xf>
    <xf numFmtId="0" fontId="4" fillId="2" borderId="49" xfId="1" applyFont="1" applyFill="1" applyBorder="1" applyAlignment="1">
      <alignment horizontal="center" vertical="center"/>
    </xf>
    <xf numFmtId="0" fontId="4" fillId="2" borderId="48" xfId="1" applyFont="1" applyFill="1" applyBorder="1" applyAlignment="1">
      <alignment horizontal="center" vertical="center"/>
    </xf>
    <xf numFmtId="0" fontId="4" fillId="2" borderId="72" xfId="1" applyFont="1" applyFill="1" applyBorder="1" applyAlignment="1">
      <alignment horizontal="center" vertical="center"/>
    </xf>
    <xf numFmtId="0" fontId="4" fillId="2" borderId="81" xfId="1" applyFont="1" applyFill="1" applyBorder="1" applyAlignment="1">
      <alignment horizontal="center" vertical="center"/>
    </xf>
    <xf numFmtId="38" fontId="4" fillId="0" borderId="10" xfId="2" applyFont="1" applyBorder="1" applyAlignment="1">
      <alignment horizontal="center" vertical="center"/>
    </xf>
    <xf numFmtId="38" fontId="4" fillId="0" borderId="9" xfId="2" applyFont="1" applyBorder="1" applyAlignment="1">
      <alignment vertical="center"/>
    </xf>
    <xf numFmtId="0" fontId="4" fillId="0" borderId="82" xfId="1" applyFont="1" applyBorder="1" applyAlignment="1">
      <alignment horizontal="center" vertical="center"/>
    </xf>
    <xf numFmtId="0" fontId="4" fillId="2" borderId="41"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70" xfId="1" applyFont="1" applyFill="1" applyBorder="1" applyAlignment="1">
      <alignment horizontal="center" vertical="center"/>
    </xf>
    <xf numFmtId="0" fontId="4" fillId="2" borderId="71" xfId="1" applyFont="1" applyFill="1" applyBorder="1" applyAlignment="1">
      <alignment horizontal="center" vertical="center"/>
    </xf>
    <xf numFmtId="38" fontId="4" fillId="0" borderId="14" xfId="2" applyFont="1" applyBorder="1" applyAlignment="1">
      <alignment vertical="center"/>
    </xf>
    <xf numFmtId="0" fontId="4" fillId="0" borderId="11" xfId="1" applyFont="1" applyBorder="1" applyAlignment="1">
      <alignment horizontal="center" vertical="center"/>
    </xf>
    <xf numFmtId="0" fontId="4" fillId="0" borderId="87" xfId="1" applyFont="1" applyBorder="1" applyAlignment="1">
      <alignment horizontal="center" vertical="center"/>
    </xf>
    <xf numFmtId="0" fontId="4" fillId="0" borderId="44"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45"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6" xfId="1" applyFont="1" applyFill="1" applyBorder="1" applyAlignment="1">
      <alignment horizontal="center" vertical="center"/>
    </xf>
    <xf numFmtId="0" fontId="4" fillId="2" borderId="65" xfId="1" applyFont="1" applyFill="1" applyBorder="1" applyAlignment="1">
      <alignment horizontal="center" vertical="center"/>
    </xf>
    <xf numFmtId="0" fontId="4" fillId="2" borderId="63" xfId="1" applyFont="1" applyFill="1" applyBorder="1" applyAlignment="1">
      <alignment horizontal="center" vertical="center"/>
    </xf>
    <xf numFmtId="0" fontId="7" fillId="0" borderId="65" xfId="1" applyFont="1" applyBorder="1" applyAlignment="1">
      <alignment vertical="center"/>
    </xf>
    <xf numFmtId="0" fontId="7" fillId="0" borderId="63" xfId="1" applyFont="1" applyBorder="1" applyAlignment="1">
      <alignment vertical="center"/>
    </xf>
    <xf numFmtId="38" fontId="4" fillId="0" borderId="111" xfId="2" applyFont="1" applyBorder="1" applyAlignment="1">
      <alignment horizontal="center" vertical="center"/>
    </xf>
    <xf numFmtId="38" fontId="4" fillId="0" borderId="112" xfId="2" applyFont="1" applyBorder="1" applyAlignment="1">
      <alignment vertical="center"/>
    </xf>
    <xf numFmtId="0" fontId="4" fillId="0" borderId="135" xfId="1" applyFont="1" applyBorder="1" applyAlignment="1">
      <alignment horizontal="center" vertical="center"/>
    </xf>
    <xf numFmtId="38" fontId="4" fillId="0" borderId="7" xfId="2" applyFont="1" applyBorder="1" applyAlignment="1">
      <alignment horizontal="center" vertical="center"/>
    </xf>
    <xf numFmtId="38" fontId="4" fillId="0" borderId="23" xfId="2" applyFont="1" applyBorder="1" applyAlignment="1">
      <alignment vertical="center"/>
    </xf>
    <xf numFmtId="38" fontId="4" fillId="0" borderId="0" xfId="1" applyNumberFormat="1" applyFont="1" applyAlignment="1">
      <alignment horizontal="center" vertical="center"/>
    </xf>
    <xf numFmtId="0" fontId="4" fillId="2" borderId="88" xfId="1" applyFont="1" applyFill="1" applyBorder="1" applyAlignment="1">
      <alignment horizontal="center" vertical="center"/>
    </xf>
    <xf numFmtId="176" fontId="4" fillId="0" borderId="10" xfId="1" applyNumberFormat="1" applyFont="1" applyFill="1" applyBorder="1" applyAlignment="1">
      <alignment horizontal="center" vertical="center"/>
    </xf>
    <xf numFmtId="176" fontId="4" fillId="0" borderId="87" xfId="1" applyNumberFormat="1" applyFont="1" applyFill="1" applyBorder="1" applyAlignment="1">
      <alignment horizontal="center" vertical="center"/>
    </xf>
    <xf numFmtId="0" fontId="4" fillId="2" borderId="10" xfId="1" applyFont="1" applyFill="1" applyBorder="1" applyAlignment="1">
      <alignment horizontal="center" vertical="center"/>
    </xf>
    <xf numFmtId="0" fontId="4" fillId="2" borderId="87" xfId="1" applyFont="1" applyFill="1" applyBorder="1" applyAlignment="1">
      <alignment horizontal="center" vertical="center"/>
    </xf>
    <xf numFmtId="176" fontId="4" fillId="0" borderId="90" xfId="1" applyNumberFormat="1" applyFont="1" applyBorder="1" applyAlignment="1">
      <alignment horizontal="center" vertical="center"/>
    </xf>
    <xf numFmtId="0" fontId="4" fillId="0" borderId="92" xfId="1" applyFont="1" applyBorder="1" applyAlignment="1">
      <alignment horizontal="center" vertical="center"/>
    </xf>
    <xf numFmtId="0" fontId="4" fillId="0" borderId="93" xfId="1" applyFont="1" applyBorder="1" applyAlignment="1">
      <alignment horizontal="center" vertical="center"/>
    </xf>
    <xf numFmtId="38" fontId="4" fillId="0" borderId="113" xfId="2" applyFont="1" applyBorder="1" applyAlignment="1">
      <alignment vertical="center"/>
    </xf>
    <xf numFmtId="0" fontId="4" fillId="0" borderId="95" xfId="1" applyFont="1" applyBorder="1" applyAlignment="1">
      <alignment horizontal="center" vertical="center"/>
    </xf>
    <xf numFmtId="176" fontId="4" fillId="0" borderId="96" xfId="1" applyNumberFormat="1" applyFont="1" applyFill="1" applyBorder="1" applyAlignment="1">
      <alignment horizontal="center" vertical="center"/>
    </xf>
    <xf numFmtId="0" fontId="4" fillId="2" borderId="13" xfId="1" applyFont="1" applyFill="1" applyBorder="1" applyAlignment="1">
      <alignment horizontal="center" vertical="center"/>
    </xf>
    <xf numFmtId="0" fontId="4" fillId="2" borderId="95" xfId="1" applyFont="1" applyFill="1" applyBorder="1" applyAlignment="1">
      <alignment horizontal="center" vertical="center"/>
    </xf>
    <xf numFmtId="176" fontId="4" fillId="0" borderId="97" xfId="1" applyNumberFormat="1" applyFont="1" applyBorder="1" applyAlignment="1">
      <alignment horizontal="center" vertical="center"/>
    </xf>
    <xf numFmtId="0" fontId="4" fillId="0" borderId="99" xfId="1" applyFont="1" applyBorder="1" applyAlignment="1">
      <alignment horizontal="center" vertical="center"/>
    </xf>
    <xf numFmtId="0" fontId="4" fillId="0" borderId="100" xfId="1" applyFont="1" applyBorder="1" applyAlignment="1">
      <alignment horizontal="center" vertical="center"/>
    </xf>
    <xf numFmtId="0" fontId="4" fillId="0" borderId="123" xfId="1" applyFont="1" applyBorder="1" applyAlignment="1">
      <alignment horizontal="center" vertical="center"/>
    </xf>
    <xf numFmtId="0" fontId="4" fillId="0" borderId="101" xfId="1" applyFont="1" applyBorder="1" applyAlignment="1">
      <alignment horizontal="center" vertical="center"/>
    </xf>
    <xf numFmtId="176" fontId="4" fillId="2" borderId="41" xfId="1" applyNumberFormat="1" applyFont="1" applyFill="1" applyBorder="1" applyAlignment="1">
      <alignment horizontal="center" vertical="center"/>
    </xf>
    <xf numFmtId="176" fontId="4" fillId="2" borderId="25" xfId="1" applyNumberFormat="1" applyFont="1" applyFill="1" applyBorder="1" applyAlignment="1">
      <alignment horizontal="center" vertical="center"/>
    </xf>
    <xf numFmtId="176" fontId="4" fillId="2" borderId="71" xfId="1" applyNumberFormat="1" applyFont="1" applyFill="1" applyBorder="1" applyAlignment="1">
      <alignment horizontal="center" vertical="center"/>
    </xf>
    <xf numFmtId="176" fontId="4" fillId="0" borderId="25" xfId="1" applyNumberFormat="1" applyFont="1" applyFill="1" applyBorder="1" applyAlignment="1">
      <alignment horizontal="center" vertical="center"/>
    </xf>
    <xf numFmtId="176" fontId="4" fillId="0" borderId="71" xfId="1" applyNumberFormat="1" applyFont="1" applyFill="1" applyBorder="1" applyAlignment="1">
      <alignment horizontal="center" vertical="center"/>
    </xf>
    <xf numFmtId="176" fontId="4" fillId="2" borderId="83" xfId="1" applyNumberFormat="1" applyFont="1" applyFill="1" applyBorder="1" applyAlignment="1">
      <alignment horizontal="center" vertical="center"/>
    </xf>
    <xf numFmtId="176" fontId="4" fillId="0" borderId="71" xfId="2" applyNumberFormat="1" applyFont="1" applyBorder="1" applyAlignment="1">
      <alignment horizontal="center" vertical="center"/>
    </xf>
    <xf numFmtId="0" fontId="4" fillId="0" borderId="83" xfId="1" applyFont="1" applyBorder="1" applyAlignment="1">
      <alignment horizontal="center" vertical="center"/>
    </xf>
    <xf numFmtId="0" fontId="4" fillId="0" borderId="84" xfId="1" applyFont="1" applyBorder="1" applyAlignment="1">
      <alignment horizontal="center" vertical="center"/>
    </xf>
    <xf numFmtId="38" fontId="4" fillId="0" borderId="43" xfId="2" applyFont="1" applyFill="1" applyBorder="1" applyAlignment="1">
      <alignment horizontal="center" vertical="center"/>
    </xf>
    <xf numFmtId="38" fontId="4" fillId="0" borderId="19" xfId="2" applyFont="1" applyFill="1" applyBorder="1" applyAlignment="1">
      <alignment horizontal="center" vertical="center"/>
    </xf>
    <xf numFmtId="38" fontId="4" fillId="0" borderId="53" xfId="2" applyFont="1" applyFill="1" applyBorder="1" applyAlignment="1">
      <alignment horizontal="center" vertical="center"/>
    </xf>
    <xf numFmtId="38" fontId="4" fillId="0" borderId="42" xfId="2" applyFont="1" applyFill="1" applyBorder="1" applyAlignment="1">
      <alignment horizontal="center" vertical="center"/>
    </xf>
    <xf numFmtId="0" fontId="4" fillId="2" borderId="43" xfId="1" applyFont="1" applyFill="1" applyBorder="1" applyAlignment="1">
      <alignment horizontal="center" vertical="center"/>
    </xf>
    <xf numFmtId="0" fontId="4" fillId="2" borderId="19" xfId="1" applyFont="1" applyFill="1" applyBorder="1" applyAlignment="1">
      <alignment horizontal="center" vertical="center"/>
    </xf>
    <xf numFmtId="0" fontId="4" fillId="0" borderId="55" xfId="1" applyFont="1" applyBorder="1" applyAlignment="1">
      <alignment horizontal="left" vertical="center"/>
    </xf>
    <xf numFmtId="0" fontId="4" fillId="0" borderId="17" xfId="1" applyFont="1" applyBorder="1" applyAlignment="1">
      <alignment horizontal="left" vertical="center"/>
    </xf>
    <xf numFmtId="0" fontId="4" fillId="0" borderId="53" xfId="1" applyFont="1" applyBorder="1" applyAlignment="1">
      <alignment horizontal="left" vertical="center"/>
    </xf>
    <xf numFmtId="180" fontId="4" fillId="0" borderId="10" xfId="2" applyNumberFormat="1" applyFont="1" applyBorder="1" applyAlignment="1">
      <alignment horizontal="center" vertical="center"/>
    </xf>
    <xf numFmtId="180" fontId="4" fillId="0" borderId="87" xfId="2" applyNumberFormat="1" applyFont="1" applyBorder="1" applyAlignment="1">
      <alignment horizontal="center" vertical="center"/>
    </xf>
    <xf numFmtId="180" fontId="4" fillId="0" borderId="96" xfId="2" applyNumberFormat="1" applyFont="1" applyBorder="1" applyAlignment="1">
      <alignment horizontal="center" vertical="center"/>
    </xf>
    <xf numFmtId="180" fontId="4" fillId="0" borderId="71" xfId="2" applyNumberFormat="1" applyFont="1" applyBorder="1" applyAlignment="1">
      <alignment horizontal="center" vertical="center"/>
    </xf>
    <xf numFmtId="38" fontId="4" fillId="0" borderId="118" xfId="2" applyFont="1" applyBorder="1" applyAlignment="1">
      <alignment vertical="center"/>
    </xf>
    <xf numFmtId="0" fontId="4" fillId="0" borderId="104" xfId="1" applyFont="1" applyBorder="1" applyAlignment="1">
      <alignment horizontal="center" vertical="center"/>
    </xf>
    <xf numFmtId="0" fontId="4" fillId="0" borderId="105" xfId="1" applyFont="1" applyBorder="1" applyAlignment="1">
      <alignment horizontal="center" vertical="center"/>
    </xf>
    <xf numFmtId="176" fontId="4" fillId="2" borderId="106" xfId="1" applyNumberFormat="1" applyFont="1" applyFill="1" applyBorder="1" applyAlignment="1">
      <alignment horizontal="center" vertical="center"/>
    </xf>
    <xf numFmtId="176" fontId="4" fillId="2" borderId="58" xfId="1" applyNumberFormat="1" applyFont="1" applyFill="1" applyBorder="1" applyAlignment="1">
      <alignment horizontal="center" vertical="center"/>
    </xf>
    <xf numFmtId="176" fontId="4" fillId="2" borderId="82" xfId="1" applyNumberFormat="1" applyFont="1" applyFill="1" applyBorder="1" applyAlignment="1">
      <alignment horizontal="center" vertical="center"/>
    </xf>
    <xf numFmtId="180" fontId="4" fillId="0" borderId="58" xfId="2" applyNumberFormat="1" applyFont="1" applyBorder="1" applyAlignment="1">
      <alignment horizontal="center" vertical="center"/>
    </xf>
    <xf numFmtId="180" fontId="4" fillId="0" borderId="82" xfId="2" applyNumberFormat="1" applyFont="1" applyBorder="1" applyAlignment="1">
      <alignment horizontal="center" vertical="center"/>
    </xf>
    <xf numFmtId="176" fontId="4" fillId="0" borderId="82" xfId="2" applyNumberFormat="1" applyFont="1" applyBorder="1" applyAlignment="1">
      <alignment horizontal="center" vertical="center"/>
    </xf>
    <xf numFmtId="38" fontId="4" fillId="0" borderId="30" xfId="2" applyFont="1" applyBorder="1" applyAlignment="1">
      <alignment vertical="center"/>
    </xf>
    <xf numFmtId="0" fontId="4" fillId="0" borderId="108" xfId="1" applyFont="1" applyBorder="1" applyAlignment="1">
      <alignment horizontal="center" vertical="center"/>
    </xf>
    <xf numFmtId="180" fontId="4" fillId="2" borderId="44" xfId="2" applyNumberFormat="1" applyFont="1" applyFill="1" applyBorder="1" applyAlignment="1">
      <alignment horizontal="center" vertical="center"/>
    </xf>
    <xf numFmtId="180" fontId="4" fillId="2" borderId="38" xfId="2" applyNumberFormat="1" applyFont="1" applyFill="1" applyBorder="1" applyAlignment="1">
      <alignment horizontal="center" vertical="center"/>
    </xf>
    <xf numFmtId="180" fontId="4" fillId="0" borderId="90" xfId="2" applyNumberFormat="1" applyFont="1" applyFill="1" applyBorder="1" applyAlignment="1">
      <alignment horizontal="center" vertical="center"/>
    </xf>
    <xf numFmtId="176" fontId="4" fillId="2" borderId="91" xfId="1" applyNumberFormat="1" applyFont="1" applyFill="1" applyBorder="1" applyAlignment="1">
      <alignment vertical="center"/>
    </xf>
    <xf numFmtId="176" fontId="4" fillId="0" borderId="92" xfId="1" applyNumberFormat="1" applyFont="1" applyBorder="1" applyAlignment="1">
      <alignment horizontal="center" vertical="center"/>
    </xf>
    <xf numFmtId="176" fontId="4" fillId="2" borderId="98" xfId="1" applyNumberFormat="1" applyFont="1" applyFill="1" applyBorder="1" applyAlignment="1">
      <alignment vertical="center"/>
    </xf>
    <xf numFmtId="176" fontId="4" fillId="2" borderId="71" xfId="2" applyNumberFormat="1" applyFont="1" applyFill="1" applyBorder="1" applyAlignment="1">
      <alignment horizontal="center" vertical="center"/>
    </xf>
    <xf numFmtId="180" fontId="4" fillId="2" borderId="41" xfId="2" applyNumberFormat="1" applyFont="1" applyFill="1" applyBorder="1" applyAlignment="1">
      <alignment horizontal="center" vertical="center"/>
    </xf>
    <xf numFmtId="180" fontId="4" fillId="2" borderId="25" xfId="2" applyNumberFormat="1" applyFont="1" applyFill="1" applyBorder="1" applyAlignment="1">
      <alignment horizontal="center" vertical="center"/>
    </xf>
    <xf numFmtId="38" fontId="4" fillId="0" borderId="10" xfId="2" applyNumberFormat="1" applyFont="1" applyBorder="1" applyAlignment="1">
      <alignment horizontal="center" vertical="center"/>
    </xf>
    <xf numFmtId="38" fontId="4" fillId="0" borderId="87" xfId="2" applyNumberFormat="1" applyFont="1" applyBorder="1" applyAlignment="1">
      <alignment horizontal="center" vertical="center"/>
    </xf>
    <xf numFmtId="180" fontId="4" fillId="2" borderId="10" xfId="2" applyNumberFormat="1" applyFont="1" applyFill="1" applyBorder="1" applyAlignment="1">
      <alignment horizontal="center" vertical="center"/>
    </xf>
    <xf numFmtId="180" fontId="4" fillId="0" borderId="90" xfId="2" applyNumberFormat="1" applyFont="1" applyBorder="1" applyAlignment="1">
      <alignment horizontal="center" vertical="center"/>
    </xf>
    <xf numFmtId="38" fontId="4" fillId="0" borderId="96" xfId="2" applyNumberFormat="1" applyFont="1" applyBorder="1" applyAlignment="1">
      <alignment horizontal="center" vertical="center"/>
    </xf>
    <xf numFmtId="180" fontId="4" fillId="0" borderId="97" xfId="2" applyNumberFormat="1" applyFont="1" applyBorder="1" applyAlignment="1">
      <alignment horizontal="center" vertical="center"/>
    </xf>
    <xf numFmtId="0" fontId="4" fillId="0" borderId="37" xfId="1" applyFont="1" applyBorder="1" applyAlignment="1">
      <alignment horizontal="center" vertical="center"/>
    </xf>
    <xf numFmtId="0" fontId="4" fillId="0" borderId="35" xfId="1" applyFont="1" applyBorder="1" applyAlignment="1">
      <alignment horizontal="center" vertical="center"/>
    </xf>
    <xf numFmtId="178" fontId="4" fillId="2" borderId="41" xfId="1" applyNumberFormat="1" applyFont="1" applyFill="1" applyBorder="1" applyAlignment="1">
      <alignment horizontal="center" vertical="center"/>
    </xf>
    <xf numFmtId="38" fontId="4" fillId="0" borderId="71" xfId="2" applyNumberFormat="1" applyFont="1" applyBorder="1" applyAlignment="1">
      <alignment horizontal="center" vertical="center"/>
    </xf>
    <xf numFmtId="180" fontId="4" fillId="2" borderId="83" xfId="2" applyNumberFormat="1" applyFont="1" applyFill="1" applyBorder="1" applyAlignment="1">
      <alignment horizontal="center" vertical="center"/>
    </xf>
    <xf numFmtId="179" fontId="4" fillId="2" borderId="41" xfId="1" applyNumberFormat="1" applyFont="1" applyFill="1" applyBorder="1" applyAlignment="1">
      <alignment horizontal="center" vertical="center"/>
    </xf>
    <xf numFmtId="180" fontId="4" fillId="3" borderId="10" xfId="2" applyNumberFormat="1" applyFont="1" applyFill="1" applyBorder="1" applyAlignment="1">
      <alignment horizontal="center" vertical="center"/>
    </xf>
    <xf numFmtId="180" fontId="4" fillId="3" borderId="87" xfId="2" applyNumberFormat="1" applyFont="1" applyFill="1" applyBorder="1" applyAlignment="1">
      <alignment horizontal="center" vertical="center"/>
    </xf>
    <xf numFmtId="180" fontId="4" fillId="3" borderId="96" xfId="2" applyNumberFormat="1" applyFont="1" applyFill="1" applyBorder="1" applyAlignment="1">
      <alignment horizontal="center" vertical="center"/>
    </xf>
    <xf numFmtId="0" fontId="4" fillId="0" borderId="120" xfId="1" applyFont="1" applyBorder="1" applyAlignment="1">
      <alignment horizontal="center" vertical="center"/>
    </xf>
    <xf numFmtId="176" fontId="4" fillId="2" borderId="51" xfId="1" applyNumberFormat="1" applyFont="1" applyFill="1" applyBorder="1" applyAlignment="1">
      <alignment horizontal="center" vertical="center"/>
    </xf>
    <xf numFmtId="176" fontId="4" fillId="2" borderId="40" xfId="1" applyNumberFormat="1" applyFont="1" applyFill="1" applyBorder="1" applyAlignment="1">
      <alignment horizontal="center" vertical="center"/>
    </xf>
    <xf numFmtId="176" fontId="4" fillId="2" borderId="66" xfId="1" applyNumberFormat="1" applyFont="1" applyFill="1" applyBorder="1" applyAlignment="1">
      <alignment horizontal="center" vertical="center"/>
    </xf>
    <xf numFmtId="180" fontId="4" fillId="3" borderId="40" xfId="2" applyNumberFormat="1" applyFont="1" applyFill="1" applyBorder="1" applyAlignment="1">
      <alignment horizontal="center" vertical="center"/>
    </xf>
    <xf numFmtId="180" fontId="4" fillId="3" borderId="66" xfId="2" applyNumberFormat="1" applyFont="1" applyFill="1" applyBorder="1" applyAlignment="1">
      <alignment horizontal="center" vertical="center"/>
    </xf>
    <xf numFmtId="180" fontId="4" fillId="2" borderId="133" xfId="2" applyNumberFormat="1" applyFont="1" applyFill="1" applyBorder="1" applyAlignment="1">
      <alignment horizontal="center" vertical="center"/>
    </xf>
    <xf numFmtId="180" fontId="4" fillId="0" borderId="66" xfId="2" applyNumberFormat="1" applyFont="1" applyBorder="1" applyAlignment="1">
      <alignment horizontal="center" vertical="center"/>
    </xf>
    <xf numFmtId="0" fontId="4" fillId="0" borderId="133" xfId="1" applyFont="1" applyBorder="1" applyAlignment="1">
      <alignment horizontal="center" vertical="center"/>
    </xf>
    <xf numFmtId="0" fontId="4" fillId="0" borderId="132" xfId="1" applyFont="1" applyBorder="1" applyAlignment="1">
      <alignment horizontal="center" vertical="center"/>
    </xf>
    <xf numFmtId="0" fontId="4" fillId="0" borderId="131" xfId="1" applyFont="1" applyBorder="1" applyAlignment="1">
      <alignment horizontal="center" vertical="center"/>
    </xf>
    <xf numFmtId="180" fontId="4" fillId="2" borderId="13" xfId="2" applyNumberFormat="1" applyFont="1" applyFill="1" applyBorder="1" applyAlignment="1">
      <alignment horizontal="center" vertical="center"/>
    </xf>
    <xf numFmtId="0" fontId="4" fillId="0" borderId="89" xfId="1" applyFont="1" applyBorder="1" applyAlignment="1">
      <alignment horizontal="center" vertical="center"/>
    </xf>
    <xf numFmtId="180" fontId="4" fillId="2" borderId="87" xfId="2" applyNumberFormat="1" applyFont="1" applyFill="1" applyBorder="1" applyAlignment="1">
      <alignment horizontal="center" vertical="center"/>
    </xf>
    <xf numFmtId="180" fontId="4" fillId="2" borderId="134" xfId="2" applyNumberFormat="1" applyFont="1" applyFill="1" applyBorder="1" applyAlignment="1">
      <alignment horizontal="center" vertical="center"/>
    </xf>
    <xf numFmtId="180" fontId="4" fillId="2" borderId="60" xfId="2" applyNumberFormat="1" applyFont="1" applyFill="1" applyBorder="1" applyAlignment="1">
      <alignment horizontal="center" vertical="center"/>
    </xf>
    <xf numFmtId="180" fontId="4" fillId="2" borderId="59" xfId="2" applyNumberFormat="1" applyFont="1" applyFill="1" applyBorder="1" applyAlignment="1">
      <alignment horizontal="center" vertical="center"/>
    </xf>
    <xf numFmtId="38" fontId="4" fillId="0" borderId="60" xfId="2" applyFont="1" applyFill="1" applyBorder="1" applyAlignment="1">
      <alignment horizontal="center" vertical="center"/>
    </xf>
    <xf numFmtId="38" fontId="4" fillId="0" borderId="59" xfId="2" applyFont="1" applyFill="1" applyBorder="1" applyAlignment="1">
      <alignment horizontal="center" vertical="center"/>
    </xf>
    <xf numFmtId="0" fontId="10" fillId="0" borderId="0" xfId="1" applyFont="1" applyAlignment="1">
      <alignment horizontal="lef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0" fontId="10" fillId="0" borderId="0" xfId="1" applyFont="1" applyFill="1" applyBorder="1" applyAlignment="1">
      <alignment vertical="center" wrapText="1"/>
    </xf>
    <xf numFmtId="0" fontId="4" fillId="0" borderId="0" xfId="1" applyFont="1" applyAlignment="1">
      <alignment horizontal="left" vertical="center"/>
    </xf>
    <xf numFmtId="0" fontId="4" fillId="0" borderId="75" xfId="1" applyFont="1" applyBorder="1" applyAlignment="1">
      <alignment vertical="center"/>
    </xf>
    <xf numFmtId="0" fontId="4" fillId="0" borderId="138" xfId="1" applyFont="1" applyBorder="1" applyAlignment="1">
      <alignment horizontal="centerContinuous" vertical="center"/>
    </xf>
    <xf numFmtId="0" fontId="4" fillId="0" borderId="142" xfId="1" applyFont="1" applyBorder="1" applyAlignment="1">
      <alignment horizontal="centerContinuous" vertical="center"/>
    </xf>
    <xf numFmtId="40" fontId="4" fillId="0" borderId="99" xfId="1" applyNumberFormat="1" applyFont="1" applyBorder="1" applyAlignment="1">
      <alignment horizontal="center" vertical="center"/>
    </xf>
    <xf numFmtId="38" fontId="4" fillId="0" borderId="100" xfId="2" applyFont="1" applyBorder="1" applyAlignment="1">
      <alignment horizontal="center" vertical="center"/>
    </xf>
    <xf numFmtId="0" fontId="4" fillId="0" borderId="100" xfId="1" applyFont="1" applyFill="1" applyBorder="1" applyAlignment="1">
      <alignment horizontal="center" vertical="center"/>
    </xf>
    <xf numFmtId="0" fontId="4" fillId="0" borderId="125" xfId="1" applyFont="1" applyBorder="1" applyAlignment="1">
      <alignment horizontal="center" vertical="center"/>
    </xf>
    <xf numFmtId="0" fontId="4" fillId="0" borderId="126" xfId="1" applyFont="1" applyBorder="1" applyAlignment="1">
      <alignment horizontal="center" vertical="center"/>
    </xf>
    <xf numFmtId="0" fontId="4" fillId="0" borderId="124" xfId="1" applyFont="1" applyBorder="1" applyAlignment="1">
      <alignment vertical="center"/>
    </xf>
    <xf numFmtId="0" fontId="4" fillId="0" borderId="125" xfId="1" applyFont="1" applyBorder="1" applyAlignment="1">
      <alignment vertical="center"/>
    </xf>
    <xf numFmtId="40" fontId="4" fillId="0" borderId="0" xfId="1" applyNumberFormat="1" applyFont="1" applyBorder="1" applyAlignment="1">
      <alignment horizontal="center" vertical="center"/>
    </xf>
    <xf numFmtId="38" fontId="4" fillId="0" borderId="0" xfId="1" applyNumberFormat="1" applyFont="1" applyBorder="1" applyAlignment="1">
      <alignment horizontal="center" vertical="center"/>
    </xf>
    <xf numFmtId="0" fontId="4" fillId="0" borderId="34" xfId="1" applyFont="1" applyBorder="1" applyAlignment="1">
      <alignment horizontal="centerContinuous" vertical="center"/>
    </xf>
    <xf numFmtId="0" fontId="4" fillId="0" borderId="74" xfId="1" applyFont="1" applyBorder="1" applyAlignment="1">
      <alignment horizontal="centerContinuous" vertical="center"/>
    </xf>
    <xf numFmtId="0" fontId="4" fillId="0" borderId="73" xfId="1" applyFont="1" applyBorder="1" applyAlignment="1">
      <alignment horizontal="centerContinuous" vertical="center"/>
    </xf>
    <xf numFmtId="0" fontId="4" fillId="0" borderId="74" xfId="1" applyFont="1" applyBorder="1" applyAlignment="1">
      <alignment horizontal="center" vertical="center"/>
    </xf>
    <xf numFmtId="0" fontId="4" fillId="0" borderId="73" xfId="1" applyFont="1" applyBorder="1" applyAlignment="1">
      <alignment horizontal="center" vertical="center"/>
    </xf>
    <xf numFmtId="0" fontId="10" fillId="0" borderId="0" xfId="1" applyFont="1" applyFill="1" applyAlignment="1">
      <alignment vertical="center"/>
    </xf>
    <xf numFmtId="0" fontId="4" fillId="0" borderId="0" xfId="1" applyFont="1" applyFill="1" applyAlignment="1">
      <alignment horizontal="center" vertical="center"/>
    </xf>
    <xf numFmtId="0" fontId="4" fillId="0" borderId="0" xfId="1" applyFont="1" applyFill="1" applyAlignment="1">
      <alignment vertical="center"/>
    </xf>
    <xf numFmtId="0" fontId="4" fillId="0" borderId="19" xfId="1" applyFont="1" applyBorder="1" applyAlignment="1">
      <alignment horizontal="center" vertical="center" shrinkToFit="1"/>
    </xf>
    <xf numFmtId="0" fontId="4" fillId="0" borderId="98" xfId="1" applyFont="1" applyBorder="1" applyAlignment="1">
      <alignment horizontal="center" vertical="center"/>
    </xf>
    <xf numFmtId="40" fontId="4" fillId="0" borderId="150" xfId="1" applyNumberFormat="1" applyFont="1" applyBorder="1" applyAlignment="1">
      <alignment horizontal="center" vertical="center"/>
    </xf>
    <xf numFmtId="0" fontId="4" fillId="0" borderId="151" xfId="1" applyFont="1" applyBorder="1" applyAlignment="1">
      <alignment horizontal="center" vertical="center"/>
    </xf>
    <xf numFmtId="38" fontId="4" fillId="0" borderId="151" xfId="2" applyFont="1" applyBorder="1" applyAlignment="1">
      <alignment horizontal="center" vertical="center"/>
    </xf>
    <xf numFmtId="0" fontId="4" fillId="0" borderId="152" xfId="1" applyFont="1" applyBorder="1" applyAlignment="1">
      <alignment horizontal="left" vertical="center"/>
    </xf>
    <xf numFmtId="40" fontId="4" fillId="0" borderId="6" xfId="2" applyNumberFormat="1" applyFont="1" applyBorder="1" applyAlignment="1">
      <alignment horizontal="center" vertical="center"/>
    </xf>
    <xf numFmtId="180" fontId="4" fillId="0" borderId="0" xfId="2" applyNumberFormat="1" applyFont="1" applyFill="1" applyBorder="1" applyAlignment="1">
      <alignment horizontal="center" vertical="center"/>
    </xf>
    <xf numFmtId="38" fontId="4" fillId="0" borderId="0" xfId="2" applyFont="1" applyFill="1" applyBorder="1" applyAlignment="1">
      <alignment horizontal="center" vertical="center"/>
    </xf>
    <xf numFmtId="176" fontId="4" fillId="0" borderId="0" xfId="1" applyNumberFormat="1" applyFont="1" applyFill="1" applyBorder="1" applyAlignment="1">
      <alignment horizontal="center" vertical="center"/>
    </xf>
    <xf numFmtId="0" fontId="4" fillId="0" borderId="1" xfId="1" applyFont="1" applyFill="1" applyBorder="1" applyAlignment="1">
      <alignment horizontal="center" vertical="center"/>
    </xf>
    <xf numFmtId="40" fontId="4" fillId="0" borderId="68" xfId="8" applyNumberFormat="1" applyFont="1" applyFill="1" applyBorder="1" applyAlignment="1">
      <alignment horizontal="center" vertical="center"/>
    </xf>
    <xf numFmtId="0" fontId="4" fillId="0" borderId="6" xfId="1" applyFont="1" applyBorder="1" applyAlignment="1">
      <alignment horizontal="left" vertical="center" shrinkToFit="1"/>
    </xf>
    <xf numFmtId="40" fontId="4" fillId="0" borderId="6" xfId="2" applyNumberFormat="1" applyFont="1" applyFill="1" applyBorder="1" applyAlignment="1">
      <alignment horizontal="center" vertical="center"/>
    </xf>
    <xf numFmtId="40" fontId="4" fillId="0" borderId="151" xfId="1" applyNumberFormat="1" applyFont="1" applyFill="1" applyBorder="1" applyAlignment="1">
      <alignment horizontal="center" vertical="center"/>
    </xf>
    <xf numFmtId="0" fontId="4" fillId="0" borderId="151" xfId="1" applyFont="1" applyFill="1" applyBorder="1" applyAlignment="1">
      <alignment horizontal="center" vertical="center"/>
    </xf>
    <xf numFmtId="0" fontId="4" fillId="0" borderId="151" xfId="1" applyFont="1" applyBorder="1" applyAlignment="1">
      <alignment horizontal="center" vertical="center" shrinkToFit="1"/>
    </xf>
    <xf numFmtId="40" fontId="4" fillId="0" borderId="100" xfId="1" applyNumberFormat="1" applyFont="1" applyFill="1" applyBorder="1" applyAlignment="1">
      <alignment horizontal="center" vertical="center"/>
    </xf>
    <xf numFmtId="0" fontId="4" fillId="0" borderId="100" xfId="1" applyFont="1" applyBorder="1" applyAlignment="1">
      <alignment horizontal="center" vertical="center" shrinkToFit="1"/>
    </xf>
    <xf numFmtId="40" fontId="4" fillId="0" borderId="99" xfId="1" applyNumberFormat="1" applyFont="1" applyFill="1" applyBorder="1" applyAlignment="1">
      <alignment horizontal="center" vertical="center"/>
    </xf>
    <xf numFmtId="38" fontId="4" fillId="0" borderId="100" xfId="1" applyNumberFormat="1" applyFont="1" applyFill="1" applyBorder="1" applyAlignment="1">
      <alignment horizontal="center" vertical="center"/>
    </xf>
    <xf numFmtId="0" fontId="4" fillId="0" borderId="138" xfId="1" applyFont="1" applyBorder="1" applyAlignment="1">
      <alignment horizontal="center" vertical="center"/>
    </xf>
    <xf numFmtId="0" fontId="4" fillId="0" borderId="142" xfId="1" applyFont="1" applyBorder="1" applyAlignment="1">
      <alignment horizontal="center" vertical="center"/>
    </xf>
    <xf numFmtId="0" fontId="4" fillId="0" borderId="128" xfId="1" applyFont="1" applyBorder="1" applyAlignment="1">
      <alignment horizontal="center" vertical="center"/>
    </xf>
    <xf numFmtId="0" fontId="4" fillId="0" borderId="122" xfId="1" applyFont="1" applyBorder="1" applyAlignment="1">
      <alignment horizontal="center" vertical="center"/>
    </xf>
    <xf numFmtId="0" fontId="4" fillId="0" borderId="70" xfId="1" applyFont="1" applyBorder="1" applyAlignment="1">
      <alignment horizontal="center" vertical="center"/>
    </xf>
    <xf numFmtId="0" fontId="4" fillId="0" borderId="22" xfId="1" applyFont="1" applyBorder="1" applyAlignment="1">
      <alignment horizontal="center" vertical="center"/>
    </xf>
    <xf numFmtId="38" fontId="4" fillId="0" borderId="87" xfId="2" applyFont="1" applyBorder="1" applyAlignment="1">
      <alignment horizontal="center" vertical="center"/>
    </xf>
    <xf numFmtId="0" fontId="4" fillId="0" borderId="102" xfId="1" applyFont="1" applyBorder="1" applyAlignment="1">
      <alignment horizontal="center" vertical="center"/>
    </xf>
    <xf numFmtId="0" fontId="4" fillId="0" borderId="117" xfId="1" applyFont="1" applyBorder="1" applyAlignment="1">
      <alignment horizontal="center" vertical="center"/>
    </xf>
    <xf numFmtId="0" fontId="4" fillId="0" borderId="51" xfId="1" applyFont="1" applyBorder="1" applyAlignment="1">
      <alignment horizontal="center" vertical="center"/>
    </xf>
    <xf numFmtId="180" fontId="4" fillId="0" borderId="25" xfId="2" applyNumberFormat="1" applyFont="1" applyBorder="1" applyAlignment="1">
      <alignment horizontal="center" vertical="center"/>
    </xf>
    <xf numFmtId="38" fontId="4" fillId="0" borderId="25" xfId="2" applyNumberFormat="1" applyFont="1" applyBorder="1" applyAlignment="1">
      <alignment horizontal="center" vertical="center"/>
    </xf>
    <xf numFmtId="0" fontId="4" fillId="2" borderId="55" xfId="1" applyFont="1" applyFill="1" applyBorder="1" applyAlignment="1">
      <alignment horizontal="center" vertical="center"/>
    </xf>
    <xf numFmtId="0" fontId="4" fillId="2" borderId="53" xfId="1" applyFont="1" applyFill="1" applyBorder="1" applyAlignment="1">
      <alignment horizontal="center" vertical="center"/>
    </xf>
    <xf numFmtId="38" fontId="4" fillId="0" borderId="6" xfId="2" applyFont="1" applyBorder="1" applyAlignment="1">
      <alignment horizontal="center" vertical="center"/>
    </xf>
    <xf numFmtId="0" fontId="4" fillId="0" borderId="143" xfId="1" applyFont="1" applyBorder="1" applyAlignment="1">
      <alignment horizontal="center" vertical="center"/>
    </xf>
    <xf numFmtId="0" fontId="4" fillId="0" borderId="19" xfId="1" applyFont="1" applyBorder="1" applyAlignment="1">
      <alignment horizontal="center" vertical="center"/>
    </xf>
    <xf numFmtId="0" fontId="4" fillId="0" borderId="52" xfId="1" applyFont="1" applyBorder="1" applyAlignment="1">
      <alignment horizontal="center" vertical="center"/>
    </xf>
    <xf numFmtId="0" fontId="4" fillId="0" borderId="71" xfId="1" applyFont="1" applyBorder="1" applyAlignment="1">
      <alignment horizontal="center" vertical="center"/>
    </xf>
    <xf numFmtId="0" fontId="4" fillId="0" borderId="148" xfId="1" applyFont="1" applyBorder="1" applyAlignment="1">
      <alignment horizontal="center" vertical="center"/>
    </xf>
    <xf numFmtId="38" fontId="4" fillId="0" borderId="141" xfId="1" applyNumberFormat="1" applyFont="1" applyBorder="1" applyAlignment="1">
      <alignment vertical="center"/>
    </xf>
    <xf numFmtId="38" fontId="4" fillId="0" borderId="142" xfId="1" applyNumberFormat="1" applyFont="1" applyBorder="1" applyAlignment="1">
      <alignment vertical="center"/>
    </xf>
    <xf numFmtId="0" fontId="10" fillId="0" borderId="65" xfId="1" applyFont="1" applyBorder="1" applyAlignment="1">
      <alignment vertical="center" wrapText="1"/>
    </xf>
    <xf numFmtId="0" fontId="10" fillId="0" borderId="0" xfId="1" applyFont="1" applyBorder="1" applyAlignment="1">
      <alignment vertical="center" wrapText="1"/>
    </xf>
    <xf numFmtId="0" fontId="10" fillId="0" borderId="63" xfId="1" applyFont="1" applyBorder="1" applyAlignment="1">
      <alignment vertical="center" wrapText="1"/>
    </xf>
    <xf numFmtId="0" fontId="10" fillId="0" borderId="67" xfId="1" applyFont="1" applyBorder="1" applyAlignment="1">
      <alignment vertical="center" wrapText="1"/>
    </xf>
    <xf numFmtId="0" fontId="10" fillId="0" borderId="2" xfId="1" applyFont="1" applyBorder="1" applyAlignment="1">
      <alignment vertical="center" wrapText="1"/>
    </xf>
    <xf numFmtId="0" fontId="10" fillId="0" borderId="66" xfId="1" applyFont="1" applyBorder="1" applyAlignment="1">
      <alignment vertical="center" wrapText="1"/>
    </xf>
    <xf numFmtId="38" fontId="4" fillId="0" borderId="127" xfId="1" applyNumberFormat="1" applyFont="1" applyBorder="1" applyAlignment="1">
      <alignment vertical="center"/>
    </xf>
    <xf numFmtId="38" fontId="4" fillId="0" borderId="73" xfId="1" applyNumberFormat="1" applyFont="1" applyBorder="1" applyAlignment="1">
      <alignment vertical="center"/>
    </xf>
    <xf numFmtId="0" fontId="4" fillId="0" borderId="47" xfId="1" applyFont="1" applyBorder="1" applyAlignment="1">
      <alignment vertical="center"/>
    </xf>
    <xf numFmtId="0" fontId="4" fillId="0" borderId="51" xfId="1" applyFont="1" applyBorder="1" applyAlignment="1">
      <alignment vertical="center"/>
    </xf>
    <xf numFmtId="0" fontId="4" fillId="0" borderId="153" xfId="1" applyFont="1" applyBorder="1" applyAlignment="1">
      <alignment horizontal="center" vertical="center"/>
    </xf>
    <xf numFmtId="0" fontId="4" fillId="0" borderId="4" xfId="1" applyFont="1" applyBorder="1" applyAlignment="1">
      <alignment horizontal="center" vertical="center"/>
    </xf>
    <xf numFmtId="0" fontId="4" fillId="0" borderId="81" xfId="1" applyFont="1" applyBorder="1" applyAlignment="1">
      <alignment horizontal="center" vertical="center"/>
    </xf>
    <xf numFmtId="38" fontId="4" fillId="0" borderId="99" xfId="2" applyFont="1" applyFill="1" applyBorder="1" applyAlignment="1">
      <alignment horizontal="right" vertical="center"/>
    </xf>
    <xf numFmtId="38" fontId="4" fillId="0" borderId="123" xfId="2" applyFont="1" applyFill="1" applyBorder="1" applyAlignment="1">
      <alignment horizontal="right" vertical="center"/>
    </xf>
    <xf numFmtId="38" fontId="4" fillId="0" borderId="83" xfId="2" applyFont="1" applyFill="1" applyBorder="1" applyAlignment="1">
      <alignment horizontal="center" vertical="center"/>
    </xf>
    <xf numFmtId="38" fontId="4" fillId="0" borderId="82" xfId="2" applyFont="1" applyFill="1" applyBorder="1" applyAlignment="1">
      <alignment horizontal="center" vertical="center"/>
    </xf>
    <xf numFmtId="0" fontId="4" fillId="0" borderId="141" xfId="1" applyFont="1" applyBorder="1" applyAlignment="1">
      <alignment horizontal="center" vertical="center"/>
    </xf>
    <xf numFmtId="0" fontId="4" fillId="0" borderId="138" xfId="1" applyFont="1" applyBorder="1" applyAlignment="1">
      <alignment horizontal="center" vertical="center"/>
    </xf>
    <xf numFmtId="0" fontId="4" fillId="0" borderId="142" xfId="1" applyFont="1" applyBorder="1" applyAlignment="1">
      <alignment horizontal="center" vertical="center"/>
    </xf>
    <xf numFmtId="0" fontId="4" fillId="0" borderId="49" xfId="1" applyFont="1" applyBorder="1" applyAlignment="1">
      <alignment vertical="center"/>
    </xf>
    <xf numFmtId="0" fontId="16" fillId="0" borderId="6" xfId="1" applyFont="1" applyBorder="1" applyAlignment="1">
      <alignment horizontal="left" vertical="center"/>
    </xf>
    <xf numFmtId="38" fontId="4" fillId="0" borderId="68" xfId="2" applyFont="1" applyFill="1" applyBorder="1" applyAlignment="1">
      <alignment horizontal="right" vertical="center"/>
    </xf>
    <xf numFmtId="38" fontId="4" fillId="0" borderId="69" xfId="2" applyFont="1" applyFill="1" applyBorder="1" applyAlignment="1">
      <alignment horizontal="right" vertical="center"/>
    </xf>
    <xf numFmtId="0" fontId="10" fillId="0" borderId="72" xfId="1" applyFont="1" applyBorder="1" applyAlignment="1">
      <alignment vertical="center" wrapText="1"/>
    </xf>
    <xf numFmtId="0" fontId="10" fillId="0" borderId="4" xfId="1" applyFont="1" applyBorder="1" applyAlignment="1">
      <alignment vertical="center" wrapText="1"/>
    </xf>
    <xf numFmtId="0" fontId="10" fillId="0" borderId="81" xfId="1" applyFont="1" applyBorder="1" applyAlignment="1">
      <alignment vertical="center" wrapText="1"/>
    </xf>
    <xf numFmtId="0" fontId="4" fillId="0" borderId="94" xfId="1" applyFont="1" applyBorder="1" applyAlignment="1">
      <alignment vertical="center"/>
    </xf>
    <xf numFmtId="0" fontId="4" fillId="0" borderId="130" xfId="1" applyFont="1" applyBorder="1" applyAlignment="1">
      <alignment vertical="center"/>
    </xf>
    <xf numFmtId="0" fontId="4" fillId="0" borderId="149" xfId="1" applyFont="1" applyBorder="1" applyAlignment="1">
      <alignment horizontal="center" vertical="center"/>
    </xf>
    <xf numFmtId="0" fontId="4" fillId="0" borderId="128" xfId="1" applyFont="1" applyBorder="1" applyAlignment="1">
      <alignment horizontal="center" vertical="center"/>
    </xf>
    <xf numFmtId="38" fontId="4" fillId="0" borderId="150" xfId="2" applyFont="1" applyFill="1" applyBorder="1" applyAlignment="1">
      <alignment horizontal="right" vertical="center"/>
    </xf>
    <xf numFmtId="38" fontId="4" fillId="0" borderId="95" xfId="2" applyFont="1" applyFill="1" applyBorder="1" applyAlignment="1">
      <alignment horizontal="right" vertical="center"/>
    </xf>
    <xf numFmtId="0" fontId="4" fillId="0" borderId="122" xfId="1" applyFont="1" applyBorder="1" applyAlignment="1">
      <alignment horizontal="center" vertical="center"/>
    </xf>
    <xf numFmtId="0" fontId="4" fillId="0" borderId="18" xfId="1" applyFont="1" applyBorder="1" applyAlignment="1">
      <alignment horizontal="center" vertical="center"/>
    </xf>
    <xf numFmtId="0" fontId="4" fillId="0" borderId="16" xfId="1" applyFont="1" applyBorder="1" applyAlignment="1">
      <alignment horizontal="center" vertical="center"/>
    </xf>
    <xf numFmtId="0" fontId="4" fillId="3" borderId="20" xfId="1" applyFont="1" applyFill="1" applyBorder="1" applyAlignment="1">
      <alignment horizontal="center" vertical="center"/>
    </xf>
    <xf numFmtId="0" fontId="4" fillId="3" borderId="17" xfId="1" applyFont="1" applyFill="1" applyBorder="1" applyAlignment="1">
      <alignment horizontal="center" vertical="center"/>
    </xf>
    <xf numFmtId="0" fontId="4" fillId="3" borderId="15" xfId="1" applyFont="1" applyFill="1" applyBorder="1" applyAlignment="1">
      <alignment horizontal="center" vertical="center"/>
    </xf>
    <xf numFmtId="0" fontId="4" fillId="0" borderId="21" xfId="1" applyFont="1" applyBorder="1" applyAlignment="1">
      <alignment horizontal="center" vertical="center"/>
    </xf>
    <xf numFmtId="0" fontId="4" fillId="0" borderId="29" xfId="1" applyFont="1" applyBorder="1" applyAlignment="1">
      <alignment horizontal="center" vertical="center"/>
    </xf>
    <xf numFmtId="0" fontId="4" fillId="3" borderId="33" xfId="1" applyFont="1" applyFill="1" applyBorder="1" applyAlignment="1">
      <alignment horizontal="center" vertical="center"/>
    </xf>
    <xf numFmtId="0" fontId="4" fillId="3" borderId="27" xfId="1" applyFont="1" applyFill="1" applyBorder="1" applyAlignment="1">
      <alignment horizontal="center" vertical="center"/>
    </xf>
    <xf numFmtId="0" fontId="4" fillId="3" borderId="28" xfId="1" applyFont="1" applyFill="1" applyBorder="1" applyAlignment="1">
      <alignment horizontal="center" vertical="center"/>
    </xf>
    <xf numFmtId="0" fontId="4" fillId="0" borderId="2" xfId="1" applyFont="1" applyBorder="1" applyAlignment="1">
      <alignment vertical="center" shrinkToFit="1"/>
    </xf>
    <xf numFmtId="0" fontId="4" fillId="0" borderId="54" xfId="1" applyFont="1" applyBorder="1" applyAlignment="1">
      <alignment horizontal="center" vertical="center"/>
    </xf>
    <xf numFmtId="0" fontId="4" fillId="0" borderId="31" xfId="1" applyFont="1" applyBorder="1" applyAlignment="1">
      <alignment horizontal="center" vertical="center"/>
    </xf>
    <xf numFmtId="0" fontId="4" fillId="0" borderId="67" xfId="1" applyFont="1" applyBorder="1" applyAlignment="1">
      <alignment horizontal="center" vertical="center"/>
    </xf>
    <xf numFmtId="0" fontId="4" fillId="0" borderId="3" xfId="1" applyFont="1" applyBorder="1" applyAlignment="1">
      <alignment horizontal="center" vertical="center"/>
    </xf>
    <xf numFmtId="38" fontId="4" fillId="0" borderId="92" xfId="2" applyFont="1" applyBorder="1" applyAlignment="1">
      <alignment horizontal="center" vertical="center"/>
    </xf>
    <xf numFmtId="38" fontId="4" fillId="0" borderId="87" xfId="2" applyFont="1" applyBorder="1" applyAlignment="1">
      <alignment horizontal="center" vertical="center"/>
    </xf>
    <xf numFmtId="0" fontId="10" fillId="0" borderId="92" xfId="1" applyFont="1" applyBorder="1" applyAlignment="1">
      <alignment vertical="center" shrinkToFit="1"/>
    </xf>
    <xf numFmtId="0" fontId="10" fillId="0" borderId="93" xfId="1" applyFont="1" applyBorder="1" applyAlignment="1">
      <alignment vertical="center" shrinkToFit="1"/>
    </xf>
    <xf numFmtId="0" fontId="10" fillId="0" borderId="87" xfId="1" applyFont="1" applyBorder="1" applyAlignment="1">
      <alignment vertical="center" shrinkToFit="1"/>
    </xf>
    <xf numFmtId="38" fontId="4" fillId="0" borderId="133" xfId="2" applyFont="1" applyBorder="1" applyAlignment="1">
      <alignment horizontal="center" vertical="center"/>
    </xf>
    <xf numFmtId="38" fontId="4" fillId="0" borderId="131" xfId="2" applyFont="1" applyBorder="1" applyAlignment="1">
      <alignment horizontal="center" vertical="center"/>
    </xf>
    <xf numFmtId="0" fontId="4" fillId="0" borderId="102" xfId="1" applyFont="1" applyBorder="1" applyAlignment="1">
      <alignment horizontal="center" vertical="center"/>
    </xf>
    <xf numFmtId="0" fontId="4" fillId="0" borderId="117" xfId="1" applyFont="1" applyBorder="1" applyAlignment="1">
      <alignment horizontal="center" vertical="center"/>
    </xf>
    <xf numFmtId="0" fontId="4" fillId="3" borderId="121" xfId="1" applyFont="1" applyFill="1" applyBorder="1" applyAlignment="1">
      <alignment horizontal="center" vertical="center"/>
    </xf>
    <xf numFmtId="0" fontId="4" fillId="3" borderId="62" xfId="1" applyFont="1" applyFill="1" applyBorder="1" applyAlignment="1">
      <alignment horizontal="center" vertical="center"/>
    </xf>
    <xf numFmtId="0" fontId="4" fillId="3" borderId="103" xfId="1" applyFont="1" applyFill="1" applyBorder="1" applyAlignment="1">
      <alignment horizontal="center" vertical="center"/>
    </xf>
    <xf numFmtId="0" fontId="4" fillId="0" borderId="70" xfId="1" applyFont="1" applyBorder="1" applyAlignment="1">
      <alignment horizontal="center" vertical="center"/>
    </xf>
    <xf numFmtId="0" fontId="4" fillId="0" borderId="22" xfId="1" applyFont="1" applyBorder="1" applyAlignment="1">
      <alignment horizontal="center" vertical="center"/>
    </xf>
    <xf numFmtId="181" fontId="4" fillId="0" borderId="70" xfId="1" applyNumberFormat="1" applyFont="1" applyFill="1" applyBorder="1" applyAlignment="1">
      <alignment horizontal="center" vertical="center"/>
    </xf>
    <xf numFmtId="181" fontId="4" fillId="0" borderId="22" xfId="1" applyNumberFormat="1" applyFont="1" applyFill="1" applyBorder="1" applyAlignment="1">
      <alignment horizontal="center" vertical="center"/>
    </xf>
    <xf numFmtId="181" fontId="4" fillId="0" borderId="71" xfId="1" applyNumberFormat="1" applyFont="1" applyFill="1" applyBorder="1" applyAlignment="1">
      <alignment horizontal="center" vertical="center"/>
    </xf>
    <xf numFmtId="181" fontId="4" fillId="0" borderId="68" xfId="1" applyNumberFormat="1" applyFont="1" applyFill="1" applyBorder="1" applyAlignment="1">
      <alignment horizontal="center" vertical="center"/>
    </xf>
    <xf numFmtId="181" fontId="4" fillId="0" borderId="6" xfId="1" applyNumberFormat="1" applyFont="1" applyFill="1" applyBorder="1" applyAlignment="1">
      <alignment horizontal="center" vertical="center"/>
    </xf>
    <xf numFmtId="181" fontId="4" fillId="0" borderId="69" xfId="1" applyNumberFormat="1" applyFont="1" applyFill="1" applyBorder="1" applyAlignment="1">
      <alignment horizontal="center" vertical="center"/>
    </xf>
    <xf numFmtId="0" fontId="10" fillId="0" borderId="70" xfId="1" applyFont="1" applyBorder="1" applyAlignment="1">
      <alignment vertical="center" shrinkToFit="1"/>
    </xf>
    <xf numFmtId="0" fontId="10" fillId="0" borderId="22" xfId="1" applyFont="1" applyBorder="1" applyAlignment="1">
      <alignment vertical="center" shrinkToFit="1"/>
    </xf>
    <xf numFmtId="0" fontId="10" fillId="0" borderId="71" xfId="1" applyFont="1" applyBorder="1" applyAlignment="1">
      <alignment vertical="center" shrinkToFit="1"/>
    </xf>
    <xf numFmtId="0" fontId="4" fillId="0" borderId="44" xfId="1" applyFont="1" applyBorder="1" applyAlignment="1">
      <alignment horizontal="center" vertical="center" wrapText="1"/>
    </xf>
    <xf numFmtId="0" fontId="4" fillId="0" borderId="47" xfId="1" applyFont="1" applyBorder="1" applyAlignment="1">
      <alignment horizontal="center" vertical="center"/>
    </xf>
    <xf numFmtId="0" fontId="4" fillId="0" borderId="51" xfId="1" applyFont="1" applyBorder="1" applyAlignment="1">
      <alignment horizontal="center" vertical="center"/>
    </xf>
    <xf numFmtId="0" fontId="4" fillId="0" borderId="86" xfId="1" applyFont="1" applyBorder="1" applyAlignment="1">
      <alignment horizontal="center" vertical="center"/>
    </xf>
    <xf numFmtId="0" fontId="4" fillId="0" borderId="94" xfId="1" applyFont="1" applyBorder="1" applyAlignment="1">
      <alignment horizontal="center" vertical="center"/>
    </xf>
    <xf numFmtId="180" fontId="4" fillId="0" borderId="91" xfId="2" applyNumberFormat="1" applyFont="1" applyBorder="1" applyAlignment="1">
      <alignment horizontal="center" vertical="center"/>
    </xf>
    <xf numFmtId="180" fontId="4" fillId="0" borderId="98" xfId="2" applyNumberFormat="1" applyFont="1" applyBorder="1" applyAlignment="1">
      <alignment horizontal="center" vertical="center"/>
    </xf>
    <xf numFmtId="0" fontId="4" fillId="0" borderId="116" xfId="1" applyFont="1" applyBorder="1" applyAlignment="1">
      <alignment horizontal="center" vertical="center"/>
    </xf>
    <xf numFmtId="0" fontId="4" fillId="0" borderId="119" xfId="1" applyFont="1" applyBorder="1" applyAlignment="1">
      <alignment horizontal="center" vertical="center"/>
    </xf>
    <xf numFmtId="0" fontId="4" fillId="0" borderId="41" xfId="1" applyFont="1" applyBorder="1" applyAlignment="1">
      <alignment horizontal="center" vertical="center"/>
    </xf>
    <xf numFmtId="180" fontId="4" fillId="0" borderId="114" xfId="2" applyNumberFormat="1" applyFont="1" applyBorder="1" applyAlignment="1">
      <alignment horizontal="center" vertical="center"/>
    </xf>
    <xf numFmtId="180" fontId="4" fillId="0" borderId="41" xfId="2" applyNumberFormat="1" applyFont="1" applyBorder="1" applyAlignment="1">
      <alignment horizontal="center" vertical="center"/>
    </xf>
    <xf numFmtId="180" fontId="4" fillId="0" borderId="115" xfId="2" applyNumberFormat="1" applyFont="1" applyBorder="1" applyAlignment="1">
      <alignment horizontal="center" vertical="center"/>
    </xf>
    <xf numFmtId="180" fontId="4" fillId="0" borderId="25" xfId="2" applyNumberFormat="1" applyFont="1" applyBorder="1" applyAlignment="1">
      <alignment horizontal="center" vertical="center"/>
    </xf>
    <xf numFmtId="0" fontId="4" fillId="0" borderId="70" xfId="1" applyFont="1" applyBorder="1" applyAlignment="1">
      <alignment horizontal="center" vertical="center" shrinkToFit="1"/>
    </xf>
    <xf numFmtId="0" fontId="4" fillId="0" borderId="22" xfId="1" applyFont="1" applyBorder="1" applyAlignment="1">
      <alignment horizontal="center" vertical="center" shrinkToFit="1"/>
    </xf>
    <xf numFmtId="181" fontId="4" fillId="0" borderId="55" xfId="1" applyNumberFormat="1" applyFont="1" applyFill="1" applyBorder="1" applyAlignment="1">
      <alignment horizontal="center" vertical="center"/>
    </xf>
    <xf numFmtId="181" fontId="4" fillId="0" borderId="17" xfId="1" applyNumberFormat="1" applyFont="1" applyFill="1" applyBorder="1" applyAlignment="1">
      <alignment horizontal="center" vertical="center"/>
    </xf>
    <xf numFmtId="181" fontId="4" fillId="0" borderId="53" xfId="1" applyNumberFormat="1" applyFont="1" applyFill="1" applyBorder="1" applyAlignment="1">
      <alignment horizontal="center" vertical="center"/>
    </xf>
    <xf numFmtId="0" fontId="10" fillId="0" borderId="55" xfId="1" applyFont="1" applyBorder="1" applyAlignment="1">
      <alignment vertical="center" shrinkToFit="1"/>
    </xf>
    <xf numFmtId="0" fontId="10" fillId="0" borderId="17" xfId="1" applyFont="1" applyBorder="1" applyAlignment="1">
      <alignment vertical="center" shrinkToFit="1"/>
    </xf>
    <xf numFmtId="0" fontId="10" fillId="0" borderId="53" xfId="1" applyFont="1" applyBorder="1" applyAlignment="1">
      <alignment vertical="center" shrinkToFit="1"/>
    </xf>
    <xf numFmtId="38" fontId="4" fillId="0" borderId="114" xfId="2" applyNumberFormat="1" applyFont="1" applyBorder="1" applyAlignment="1">
      <alignment horizontal="center" vertical="center"/>
    </xf>
    <xf numFmtId="38" fontId="4" fillId="0" borderId="41" xfId="2" applyNumberFormat="1" applyFont="1" applyBorder="1" applyAlignment="1">
      <alignment horizontal="center" vertical="center"/>
    </xf>
    <xf numFmtId="38" fontId="4" fillId="0" borderId="115" xfId="2" applyNumberFormat="1" applyFont="1" applyBorder="1" applyAlignment="1">
      <alignment horizontal="center" vertical="center"/>
    </xf>
    <xf numFmtId="38" fontId="4" fillId="0" borderId="25" xfId="2" applyNumberFormat="1" applyFont="1" applyBorder="1" applyAlignment="1">
      <alignment horizontal="center" vertical="center"/>
    </xf>
    <xf numFmtId="0" fontId="4" fillId="0" borderId="43" xfId="1" applyFont="1" applyBorder="1" applyAlignment="1">
      <alignment horizontal="center" vertical="center" wrapText="1"/>
    </xf>
    <xf numFmtId="0" fontId="4" fillId="0" borderId="43" xfId="1" applyFont="1" applyBorder="1" applyAlignment="1">
      <alignment horizontal="center" vertical="center"/>
    </xf>
    <xf numFmtId="0" fontId="4" fillId="0" borderId="107" xfId="1" applyFont="1" applyBorder="1" applyAlignment="1">
      <alignment horizontal="center" vertical="center"/>
    </xf>
    <xf numFmtId="0" fontId="4" fillId="0" borderId="109" xfId="1" applyFont="1" applyBorder="1" applyAlignment="1">
      <alignment horizontal="center" vertical="center"/>
    </xf>
    <xf numFmtId="180" fontId="4" fillId="0" borderId="47" xfId="2" applyNumberFormat="1" applyFont="1" applyBorder="1" applyAlignment="1">
      <alignment horizontal="center" vertical="center"/>
    </xf>
    <xf numFmtId="180" fontId="4" fillId="0" borderId="46" xfId="2" applyNumberFormat="1" applyFont="1" applyBorder="1" applyAlignment="1">
      <alignment horizontal="center" vertical="center"/>
    </xf>
    <xf numFmtId="176" fontId="4" fillId="0" borderId="110" xfId="1" applyNumberFormat="1" applyFont="1" applyBorder="1" applyAlignment="1">
      <alignment horizontal="center" vertical="center"/>
    </xf>
    <xf numFmtId="176" fontId="4" fillId="0" borderId="70" xfId="1" applyNumberFormat="1" applyFont="1" applyBorder="1" applyAlignment="1">
      <alignment horizontal="center" vertical="center"/>
    </xf>
    <xf numFmtId="176" fontId="4" fillId="0" borderId="91" xfId="1" applyNumberFormat="1" applyFont="1" applyBorder="1" applyAlignment="1">
      <alignment horizontal="center" vertical="center"/>
    </xf>
    <xf numFmtId="176" fontId="4" fillId="0" borderId="98" xfId="1" applyNumberFormat="1" applyFont="1" applyBorder="1" applyAlignment="1">
      <alignment horizontal="center" vertical="center"/>
    </xf>
    <xf numFmtId="38" fontId="4" fillId="0" borderId="102" xfId="2" applyFont="1" applyBorder="1" applyAlignment="1">
      <alignment horizontal="center" vertical="center"/>
    </xf>
    <xf numFmtId="38" fontId="4" fillId="0" borderId="117" xfId="2" applyFont="1" applyBorder="1" applyAlignment="1">
      <alignment horizontal="center" vertical="center"/>
    </xf>
    <xf numFmtId="38" fontId="4" fillId="0" borderId="37" xfId="2" applyFont="1" applyBorder="1" applyAlignment="1">
      <alignment horizontal="center" vertical="center"/>
    </xf>
    <xf numFmtId="38" fontId="4" fillId="0" borderId="35" xfId="2" applyFont="1" applyBorder="1" applyAlignment="1">
      <alignment horizontal="center" vertical="center"/>
    </xf>
    <xf numFmtId="38" fontId="4" fillId="0" borderId="116" xfId="2" applyFont="1" applyBorder="1" applyAlignment="1">
      <alignment horizontal="center" vertical="center"/>
    </xf>
    <xf numFmtId="38" fontId="4" fillId="0" borderId="119" xfId="2" applyFont="1" applyBorder="1" applyAlignment="1">
      <alignment horizontal="center" vertical="center"/>
    </xf>
    <xf numFmtId="38" fontId="4" fillId="0" borderId="85" xfId="2" applyFont="1" applyBorder="1" applyAlignment="1">
      <alignment horizontal="center" vertical="center"/>
    </xf>
    <xf numFmtId="38" fontId="4" fillId="0" borderId="12" xfId="2" applyFont="1" applyBorder="1" applyAlignment="1">
      <alignment horizontal="center" vertical="center"/>
    </xf>
    <xf numFmtId="0" fontId="4" fillId="0" borderId="55" xfId="1" applyFont="1" applyBorder="1" applyAlignment="1">
      <alignment horizontal="center" vertical="center"/>
    </xf>
    <xf numFmtId="0" fontId="4" fillId="0" borderId="17" xfId="1" applyFont="1" applyBorder="1" applyAlignment="1">
      <alignment horizontal="center" vertical="center"/>
    </xf>
    <xf numFmtId="0" fontId="4" fillId="0" borderId="53" xfId="1" applyFont="1" applyBorder="1" applyAlignment="1">
      <alignment horizontal="center" vertical="center"/>
    </xf>
    <xf numFmtId="38" fontId="4" fillId="0" borderId="115" xfId="2" applyFont="1" applyBorder="1" applyAlignment="1">
      <alignment horizontal="center" vertical="center"/>
    </xf>
    <xf numFmtId="38" fontId="4" fillId="0" borderId="25" xfId="2" applyFont="1" applyBorder="1" applyAlignment="1">
      <alignment horizontal="center" vertical="center"/>
    </xf>
    <xf numFmtId="38" fontId="4" fillId="0" borderId="77" xfId="2" applyFont="1" applyBorder="1" applyAlignment="1">
      <alignment horizontal="center" vertical="center"/>
    </xf>
    <xf numFmtId="38" fontId="4" fillId="0" borderId="136" xfId="2" applyFont="1" applyBorder="1" applyAlignment="1">
      <alignment horizontal="center" vertical="center"/>
    </xf>
    <xf numFmtId="0" fontId="4" fillId="0" borderId="49" xfId="1" applyFont="1" applyBorder="1" applyAlignment="1">
      <alignment horizontal="center" vertical="center"/>
    </xf>
    <xf numFmtId="0" fontId="4" fillId="3" borderId="68"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69" xfId="1" applyFont="1" applyFill="1" applyBorder="1" applyAlignment="1">
      <alignment horizontal="center" vertical="center"/>
    </xf>
    <xf numFmtId="0" fontId="14" fillId="0" borderId="80" xfId="1" applyFont="1" applyBorder="1" applyAlignment="1">
      <alignment vertical="center"/>
    </xf>
    <xf numFmtId="0" fontId="14" fillId="0" borderId="78" xfId="1" applyFont="1" applyBorder="1" applyAlignment="1">
      <alignment vertical="center"/>
    </xf>
    <xf numFmtId="0" fontId="14" fillId="0" borderId="79" xfId="1" applyFont="1" applyBorder="1" applyAlignment="1">
      <alignment vertical="center"/>
    </xf>
    <xf numFmtId="0" fontId="4" fillId="2" borderId="55"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53" xfId="1" applyFont="1" applyFill="1" applyBorder="1" applyAlignment="1">
      <alignment horizontal="center" vertical="center"/>
    </xf>
    <xf numFmtId="0" fontId="4" fillId="3" borderId="55" xfId="1" applyFont="1" applyFill="1" applyBorder="1" applyAlignment="1">
      <alignment horizontal="center" vertical="center"/>
    </xf>
    <xf numFmtId="0" fontId="4" fillId="3" borderId="53" xfId="1" applyFont="1" applyFill="1" applyBorder="1" applyAlignment="1">
      <alignment horizontal="center" vertical="center"/>
    </xf>
    <xf numFmtId="0" fontId="15" fillId="0" borderId="83" xfId="1" applyFont="1" applyBorder="1" applyAlignment="1">
      <alignment vertical="center"/>
    </xf>
    <xf numFmtId="0" fontId="15" fillId="0" borderId="84" xfId="1" applyFont="1" applyBorder="1" applyAlignment="1">
      <alignment vertical="center"/>
    </xf>
    <xf numFmtId="0" fontId="15" fillId="0" borderId="82" xfId="1" applyFont="1" applyBorder="1" applyAlignment="1">
      <alignment vertical="center"/>
    </xf>
    <xf numFmtId="38" fontId="4" fillId="0" borderId="46" xfId="2" applyFont="1" applyBorder="1" applyAlignment="1">
      <alignment horizontal="center" vertical="center"/>
    </xf>
    <xf numFmtId="0" fontId="4" fillId="0" borderId="47"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55"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53" xfId="1" applyFont="1" applyFill="1" applyBorder="1" applyAlignment="1">
      <alignment horizontal="center" vertical="center"/>
    </xf>
    <xf numFmtId="38" fontId="4" fillId="0" borderId="137" xfId="2" applyFont="1" applyBorder="1" applyAlignment="1">
      <alignment horizontal="center" vertical="center"/>
    </xf>
    <xf numFmtId="38" fontId="4" fillId="0" borderId="6" xfId="2" applyFont="1" applyBorder="1" applyAlignment="1">
      <alignment horizontal="center" vertical="center"/>
    </xf>
    <xf numFmtId="38" fontId="4" fillId="0" borderId="5" xfId="2" applyFont="1" applyBorder="1" applyAlignment="1">
      <alignment horizontal="center" vertical="center"/>
    </xf>
    <xf numFmtId="0" fontId="4" fillId="3" borderId="16" xfId="1" applyFont="1" applyFill="1" applyBorder="1" applyAlignment="1">
      <alignment horizontal="center" vertical="center"/>
    </xf>
    <xf numFmtId="0" fontId="4" fillId="3" borderId="141" xfId="1" applyFont="1" applyFill="1" applyBorder="1" applyAlignment="1">
      <alignment horizontal="center" vertical="center"/>
    </xf>
    <xf numFmtId="0" fontId="4" fillId="3" borderId="138" xfId="1" applyFont="1" applyFill="1" applyBorder="1" applyAlignment="1">
      <alignment horizontal="center" vertical="center"/>
    </xf>
    <xf numFmtId="0" fontId="4" fillId="3" borderId="142"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69" xfId="1" applyFont="1" applyFill="1" applyBorder="1" applyAlignment="1">
      <alignment horizontal="center" vertical="center"/>
    </xf>
    <xf numFmtId="0" fontId="4" fillId="4" borderId="68" xfId="1" applyFont="1" applyFill="1" applyBorder="1" applyAlignment="1">
      <alignment horizontal="center" vertical="center"/>
    </xf>
    <xf numFmtId="0" fontId="4" fillId="4" borderId="72" xfId="1" applyFont="1" applyFill="1" applyBorder="1" applyAlignment="1">
      <alignment horizontal="center" vertical="center"/>
    </xf>
    <xf numFmtId="0" fontId="4" fillId="4" borderId="81" xfId="1" applyFont="1" applyFill="1" applyBorder="1" applyAlignment="1">
      <alignment horizontal="center" vertical="center"/>
    </xf>
    <xf numFmtId="0" fontId="4" fillId="4" borderId="67" xfId="1" applyFont="1" applyFill="1" applyBorder="1" applyAlignment="1">
      <alignment horizontal="center" vertical="center"/>
    </xf>
    <xf numFmtId="0" fontId="4" fillId="4" borderId="66" xfId="1" applyFont="1" applyFill="1" applyBorder="1" applyAlignment="1">
      <alignment horizontal="center" vertical="center"/>
    </xf>
    <xf numFmtId="0" fontId="4" fillId="0" borderId="62" xfId="1" applyFont="1" applyBorder="1" applyAlignment="1">
      <alignment horizontal="center" vertical="center"/>
    </xf>
    <xf numFmtId="0" fontId="4" fillId="0" borderId="103" xfId="1" applyFont="1" applyBorder="1" applyAlignment="1">
      <alignment horizontal="center" vertical="center"/>
    </xf>
    <xf numFmtId="0" fontId="4" fillId="0" borderId="140" xfId="1" applyFont="1" applyBorder="1" applyAlignment="1">
      <alignment horizontal="center" vertical="center"/>
    </xf>
    <xf numFmtId="0" fontId="4" fillId="0" borderId="143" xfId="1" applyFont="1" applyBorder="1" applyAlignment="1">
      <alignment horizontal="center" vertical="center"/>
    </xf>
    <xf numFmtId="0" fontId="4" fillId="0" borderId="144" xfId="1" applyFont="1" applyBorder="1" applyAlignment="1">
      <alignment horizontal="center" vertical="center"/>
    </xf>
    <xf numFmtId="0" fontId="4" fillId="0" borderId="25" xfId="1" applyFont="1" applyBorder="1" applyAlignment="1">
      <alignment horizontal="center" vertical="center"/>
    </xf>
    <xf numFmtId="0" fontId="4" fillId="0" borderId="19" xfId="1" applyFont="1" applyBorder="1" applyAlignment="1">
      <alignment horizontal="center" vertical="center"/>
    </xf>
    <xf numFmtId="0" fontId="4" fillId="0" borderId="70" xfId="1" applyFont="1" applyBorder="1" applyAlignment="1">
      <alignment horizontal="center" vertical="center" wrapText="1"/>
    </xf>
    <xf numFmtId="0" fontId="4" fillId="0" borderId="71"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54" xfId="1" applyFont="1" applyBorder="1" applyAlignment="1">
      <alignment horizontal="center" vertical="center" wrapText="1"/>
    </xf>
    <xf numFmtId="0" fontId="4" fillId="0" borderId="64" xfId="1" applyFont="1" applyBorder="1" applyAlignment="1">
      <alignment horizontal="center" vertical="center" wrapText="1"/>
    </xf>
    <xf numFmtId="0" fontId="4" fillId="0" borderId="65" xfId="1" applyFont="1" applyBorder="1" applyAlignment="1">
      <alignment horizontal="center" vertical="center" wrapText="1"/>
    </xf>
    <xf numFmtId="0" fontId="4" fillId="0" borderId="8"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32" xfId="1" applyFont="1" applyBorder="1" applyAlignment="1">
      <alignment horizontal="center" vertical="center" wrapText="1" shrinkToFit="1"/>
    </xf>
    <xf numFmtId="0" fontId="4" fillId="0" borderId="63" xfId="1" applyFont="1" applyBorder="1" applyAlignment="1">
      <alignment horizontal="center" vertical="center" wrapText="1" shrinkToFit="1"/>
    </xf>
    <xf numFmtId="0" fontId="4" fillId="0" borderId="26" xfId="1" applyFont="1" applyBorder="1" applyAlignment="1">
      <alignment horizontal="center" vertical="center" wrapText="1" shrinkToFit="1"/>
    </xf>
    <xf numFmtId="0" fontId="4" fillId="0" borderId="71" xfId="1" applyFont="1" applyBorder="1" applyAlignment="1">
      <alignment horizontal="center" vertical="center" wrapText="1" shrinkToFit="1"/>
    </xf>
  </cellXfs>
  <cellStyles count="9">
    <cellStyle name="パーセント 2" xfId="4"/>
    <cellStyle name="桁区切り" xfId="8" builtinId="6"/>
    <cellStyle name="桁区切り 2" xfId="2"/>
    <cellStyle name="桁区切り 3" xfId="7"/>
    <cellStyle name="標準" xfId="0" builtinId="0"/>
    <cellStyle name="標準 2" xfId="1"/>
    <cellStyle name="標準 3" xfId="5"/>
    <cellStyle name="標準 4" xfId="6"/>
    <cellStyle name="未定義" xfId="3"/>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Zeros="0" tabSelected="1" view="pageBreakPreview" zoomScale="75" zoomScaleNormal="100" zoomScaleSheetLayoutView="75" workbookViewId="0">
      <selection activeCell="H67" sqref="H67"/>
    </sheetView>
  </sheetViews>
  <sheetFormatPr defaultColWidth="6.75" defaultRowHeight="13.5" customHeight="1" x14ac:dyDescent="0.15"/>
  <cols>
    <col min="1" max="1" width="12.125" style="1" customWidth="1"/>
    <col min="2" max="25" width="8.625" style="6" customWidth="1"/>
    <col min="26" max="16384" width="6.75" style="6"/>
  </cols>
  <sheetData>
    <row r="1" spans="1:25" ht="13.5" customHeight="1" x14ac:dyDescent="0.15">
      <c r="A1" s="2" t="s">
        <v>95</v>
      </c>
      <c r="B1" s="3"/>
      <c r="C1" s="3"/>
      <c r="D1" s="3"/>
      <c r="E1" s="258" t="s">
        <v>83</v>
      </c>
      <c r="F1" s="8"/>
      <c r="H1" s="295" t="s">
        <v>84</v>
      </c>
      <c r="I1" s="337"/>
      <c r="J1" s="448"/>
      <c r="K1" s="3"/>
      <c r="L1" s="9"/>
      <c r="M1" s="9"/>
      <c r="N1" s="10"/>
      <c r="O1" s="3"/>
      <c r="P1" s="3"/>
      <c r="Q1" s="3"/>
      <c r="R1" s="3"/>
      <c r="Y1" s="11" t="s">
        <v>82</v>
      </c>
    </row>
    <row r="2" spans="1:25" ht="13.5" customHeight="1" thickBot="1" x14ac:dyDescent="0.2">
      <c r="A2" s="2" t="s">
        <v>101</v>
      </c>
      <c r="L2" s="7" t="s">
        <v>102</v>
      </c>
    </row>
    <row r="3" spans="1:25" ht="13.5" customHeight="1" thickTop="1" thickBot="1" x14ac:dyDescent="0.2">
      <c r="A3" s="12"/>
      <c r="B3" s="318" t="s">
        <v>4</v>
      </c>
      <c r="C3" s="319"/>
      <c r="D3" s="319"/>
      <c r="E3" s="319"/>
      <c r="F3" s="320"/>
      <c r="G3" s="318" t="s">
        <v>3</v>
      </c>
      <c r="H3" s="319"/>
      <c r="I3" s="319"/>
      <c r="J3" s="319"/>
      <c r="K3" s="319"/>
      <c r="L3" s="319"/>
      <c r="M3" s="319"/>
      <c r="N3" s="320"/>
      <c r="O3" s="449" t="s">
        <v>85</v>
      </c>
      <c r="P3" s="450"/>
      <c r="Q3" s="450"/>
      <c r="R3" s="451"/>
      <c r="S3" s="461" t="s">
        <v>5</v>
      </c>
    </row>
    <row r="4" spans="1:25" ht="13.5" customHeight="1" thickTop="1" x14ac:dyDescent="0.15">
      <c r="A4" s="13"/>
      <c r="B4" s="382" t="s">
        <v>86</v>
      </c>
      <c r="C4" s="464"/>
      <c r="D4" s="464" t="s">
        <v>6</v>
      </c>
      <c r="E4" s="466" t="s">
        <v>80</v>
      </c>
      <c r="F4" s="467"/>
      <c r="G4" s="466" t="s">
        <v>79</v>
      </c>
      <c r="H4" s="468"/>
      <c r="I4" s="468"/>
      <c r="J4" s="467"/>
      <c r="K4" s="466" t="s">
        <v>78</v>
      </c>
      <c r="L4" s="468"/>
      <c r="M4" s="468"/>
      <c r="N4" s="467"/>
      <c r="O4" s="466" t="s">
        <v>77</v>
      </c>
      <c r="P4" s="468"/>
      <c r="Q4" s="468"/>
      <c r="R4" s="467"/>
      <c r="S4" s="462"/>
    </row>
    <row r="5" spans="1:25" ht="13.5" customHeight="1" x14ac:dyDescent="0.15">
      <c r="A5" s="13"/>
      <c r="B5" s="400"/>
      <c r="C5" s="465"/>
      <c r="D5" s="465"/>
      <c r="E5" s="469" t="s">
        <v>76</v>
      </c>
      <c r="F5" s="470"/>
      <c r="G5" s="471" t="s">
        <v>87</v>
      </c>
      <c r="H5" s="472"/>
      <c r="I5" s="474" t="s">
        <v>74</v>
      </c>
      <c r="J5" s="475"/>
      <c r="K5" s="471" t="s">
        <v>88</v>
      </c>
      <c r="L5" s="472"/>
      <c r="M5" s="474" t="s">
        <v>74</v>
      </c>
      <c r="N5" s="475"/>
      <c r="O5" s="471" t="s">
        <v>75</v>
      </c>
      <c r="P5" s="472"/>
      <c r="Q5" s="474" t="s">
        <v>74</v>
      </c>
      <c r="R5" s="475"/>
      <c r="S5" s="462"/>
    </row>
    <row r="6" spans="1:25" ht="13.5" customHeight="1" x14ac:dyDescent="0.15">
      <c r="A6" s="13"/>
      <c r="B6" s="400"/>
      <c r="C6" s="465"/>
      <c r="D6" s="465"/>
      <c r="E6" s="466"/>
      <c r="F6" s="467"/>
      <c r="G6" s="466"/>
      <c r="H6" s="473"/>
      <c r="I6" s="476"/>
      <c r="J6" s="477"/>
      <c r="K6" s="466"/>
      <c r="L6" s="473"/>
      <c r="M6" s="476"/>
      <c r="N6" s="477"/>
      <c r="O6" s="466"/>
      <c r="P6" s="473"/>
      <c r="Q6" s="476"/>
      <c r="R6" s="477"/>
      <c r="S6" s="462"/>
    </row>
    <row r="7" spans="1:25" ht="13.5" customHeight="1" thickBot="1" x14ac:dyDescent="0.2">
      <c r="A7" s="14"/>
      <c r="B7" s="15" t="s">
        <v>7</v>
      </c>
      <c r="C7" s="16" t="s">
        <v>8</v>
      </c>
      <c r="D7" s="16" t="s">
        <v>9</v>
      </c>
      <c r="E7" s="15" t="s">
        <v>7</v>
      </c>
      <c r="F7" s="17" t="s">
        <v>8</v>
      </c>
      <c r="G7" s="288" t="s">
        <v>7</v>
      </c>
      <c r="H7" s="4" t="s">
        <v>8</v>
      </c>
      <c r="I7" s="4" t="s">
        <v>7</v>
      </c>
      <c r="J7" s="296" t="s">
        <v>8</v>
      </c>
      <c r="K7" s="288" t="s">
        <v>7</v>
      </c>
      <c r="L7" s="4" t="s">
        <v>8</v>
      </c>
      <c r="M7" s="4" t="s">
        <v>7</v>
      </c>
      <c r="N7" s="18" t="s">
        <v>8</v>
      </c>
      <c r="O7" s="288" t="s">
        <v>7</v>
      </c>
      <c r="P7" s="4" t="s">
        <v>8</v>
      </c>
      <c r="Q7" s="4" t="s">
        <v>7</v>
      </c>
      <c r="R7" s="296" t="s">
        <v>8</v>
      </c>
      <c r="S7" s="463"/>
    </row>
    <row r="8" spans="1:25" ht="13.5" customHeight="1" thickTop="1" x14ac:dyDescent="0.15">
      <c r="A8" s="19" t="s">
        <v>10</v>
      </c>
      <c r="B8" s="20"/>
      <c r="C8" s="21"/>
      <c r="D8" s="21"/>
      <c r="E8" s="20"/>
      <c r="F8" s="22"/>
      <c r="G8" s="20"/>
      <c r="H8" s="21"/>
      <c r="I8" s="21"/>
      <c r="J8" s="21"/>
      <c r="K8" s="20"/>
      <c r="L8" s="21"/>
      <c r="M8" s="21"/>
      <c r="N8" s="21"/>
      <c r="O8" s="20"/>
      <c r="P8" s="21"/>
      <c r="Q8" s="21"/>
      <c r="R8" s="21"/>
      <c r="S8" s="23"/>
    </row>
    <row r="9" spans="1:25" ht="13.5" customHeight="1" x14ac:dyDescent="0.15">
      <c r="A9" s="24"/>
      <c r="B9" s="25"/>
      <c r="C9" s="26"/>
      <c r="D9" s="27"/>
      <c r="E9" s="28">
        <f t="shared" ref="E9:E18" si="0">+B9*D9</f>
        <v>0</v>
      </c>
      <c r="F9" s="29">
        <f t="shared" ref="F9:F18" si="1">+C9*D9</f>
        <v>0</v>
      </c>
      <c r="G9" s="30"/>
      <c r="H9" s="31"/>
      <c r="I9" s="32">
        <f>+G9*$D9</f>
        <v>0</v>
      </c>
      <c r="J9" s="33">
        <f t="shared" ref="I9:J18" si="2">+H9*$D9</f>
        <v>0</v>
      </c>
      <c r="K9" s="34"/>
      <c r="L9" s="35"/>
      <c r="M9" s="36">
        <f t="shared" ref="M9:N18" si="3">+K9*$D9</f>
        <v>0</v>
      </c>
      <c r="N9" s="37">
        <f t="shared" si="3"/>
        <v>0</v>
      </c>
      <c r="O9" s="25"/>
      <c r="P9" s="38"/>
      <c r="Q9" s="39">
        <f t="shared" ref="Q9:R18" si="4">+O9*$D9</f>
        <v>0</v>
      </c>
      <c r="R9" s="29">
        <f t="shared" si="4"/>
        <v>0</v>
      </c>
      <c r="S9" s="40"/>
    </row>
    <row r="10" spans="1:25" ht="13.5" customHeight="1" x14ac:dyDescent="0.15">
      <c r="A10" s="24"/>
      <c r="B10" s="25"/>
      <c r="C10" s="26"/>
      <c r="D10" s="27"/>
      <c r="E10" s="28">
        <f t="shared" si="0"/>
        <v>0</v>
      </c>
      <c r="F10" s="29">
        <f t="shared" si="1"/>
        <v>0</v>
      </c>
      <c r="G10" s="30"/>
      <c r="H10" s="31"/>
      <c r="I10" s="32">
        <f t="shared" si="2"/>
        <v>0</v>
      </c>
      <c r="J10" s="33">
        <f t="shared" si="2"/>
        <v>0</v>
      </c>
      <c r="K10" s="34"/>
      <c r="L10" s="35"/>
      <c r="M10" s="36">
        <f t="shared" si="3"/>
        <v>0</v>
      </c>
      <c r="N10" s="37">
        <f t="shared" si="3"/>
        <v>0</v>
      </c>
      <c r="O10" s="25"/>
      <c r="P10" s="38"/>
      <c r="Q10" s="39">
        <f t="shared" si="4"/>
        <v>0</v>
      </c>
      <c r="R10" s="29">
        <f t="shared" si="4"/>
        <v>0</v>
      </c>
      <c r="S10" s="40"/>
    </row>
    <row r="11" spans="1:25" ht="13.5" customHeight="1" x14ac:dyDescent="0.15">
      <c r="A11" s="24"/>
      <c r="B11" s="25"/>
      <c r="C11" s="26"/>
      <c r="D11" s="27"/>
      <c r="E11" s="28">
        <f t="shared" si="0"/>
        <v>0</v>
      </c>
      <c r="F11" s="29">
        <f t="shared" si="1"/>
        <v>0</v>
      </c>
      <c r="G11" s="30"/>
      <c r="H11" s="31"/>
      <c r="I11" s="32">
        <f t="shared" si="2"/>
        <v>0</v>
      </c>
      <c r="J11" s="33">
        <f t="shared" si="2"/>
        <v>0</v>
      </c>
      <c r="K11" s="34"/>
      <c r="L11" s="35"/>
      <c r="M11" s="36">
        <f t="shared" si="3"/>
        <v>0</v>
      </c>
      <c r="N11" s="37">
        <f t="shared" si="3"/>
        <v>0</v>
      </c>
      <c r="O11" s="25"/>
      <c r="P11" s="38"/>
      <c r="Q11" s="39">
        <f t="shared" si="4"/>
        <v>0</v>
      </c>
      <c r="R11" s="29">
        <f t="shared" si="4"/>
        <v>0</v>
      </c>
      <c r="S11" s="40"/>
    </row>
    <row r="12" spans="1:25" ht="13.5" customHeight="1" x14ac:dyDescent="0.15">
      <c r="A12" s="24"/>
      <c r="B12" s="25"/>
      <c r="C12" s="26"/>
      <c r="D12" s="27"/>
      <c r="E12" s="28">
        <f t="shared" si="0"/>
        <v>0</v>
      </c>
      <c r="F12" s="29">
        <f t="shared" si="1"/>
        <v>0</v>
      </c>
      <c r="G12" s="30"/>
      <c r="H12" s="31"/>
      <c r="I12" s="32">
        <f t="shared" si="2"/>
        <v>0</v>
      </c>
      <c r="J12" s="33">
        <f t="shared" si="2"/>
        <v>0</v>
      </c>
      <c r="K12" s="34"/>
      <c r="L12" s="35"/>
      <c r="M12" s="36">
        <f t="shared" si="3"/>
        <v>0</v>
      </c>
      <c r="N12" s="37">
        <f t="shared" si="3"/>
        <v>0</v>
      </c>
      <c r="O12" s="25"/>
      <c r="P12" s="38"/>
      <c r="Q12" s="39">
        <f t="shared" si="4"/>
        <v>0</v>
      </c>
      <c r="R12" s="29">
        <f t="shared" si="4"/>
        <v>0</v>
      </c>
      <c r="S12" s="40"/>
    </row>
    <row r="13" spans="1:25" ht="13.5" customHeight="1" x14ac:dyDescent="0.15">
      <c r="A13" s="24"/>
      <c r="B13" s="25"/>
      <c r="C13" s="26"/>
      <c r="D13" s="27"/>
      <c r="E13" s="28">
        <f t="shared" si="0"/>
        <v>0</v>
      </c>
      <c r="F13" s="29">
        <f t="shared" si="1"/>
        <v>0</v>
      </c>
      <c r="G13" s="30"/>
      <c r="H13" s="31"/>
      <c r="I13" s="32">
        <f t="shared" si="2"/>
        <v>0</v>
      </c>
      <c r="J13" s="33">
        <f t="shared" si="2"/>
        <v>0</v>
      </c>
      <c r="K13" s="34"/>
      <c r="L13" s="35"/>
      <c r="M13" s="36">
        <f t="shared" si="3"/>
        <v>0</v>
      </c>
      <c r="N13" s="37">
        <f t="shared" si="3"/>
        <v>0</v>
      </c>
      <c r="O13" s="25"/>
      <c r="P13" s="38"/>
      <c r="Q13" s="39">
        <f t="shared" si="4"/>
        <v>0</v>
      </c>
      <c r="R13" s="29">
        <f t="shared" si="4"/>
        <v>0</v>
      </c>
      <c r="S13" s="40"/>
    </row>
    <row r="14" spans="1:25" ht="13.5" customHeight="1" x14ac:dyDescent="0.15">
      <c r="A14" s="24"/>
      <c r="B14" s="25"/>
      <c r="C14" s="26"/>
      <c r="D14" s="27"/>
      <c r="E14" s="28">
        <f t="shared" si="0"/>
        <v>0</v>
      </c>
      <c r="F14" s="29">
        <f t="shared" si="1"/>
        <v>0</v>
      </c>
      <c r="G14" s="30"/>
      <c r="H14" s="31"/>
      <c r="I14" s="32">
        <f t="shared" si="2"/>
        <v>0</v>
      </c>
      <c r="J14" s="33">
        <f t="shared" si="2"/>
        <v>0</v>
      </c>
      <c r="K14" s="34"/>
      <c r="L14" s="35"/>
      <c r="M14" s="36">
        <f t="shared" si="3"/>
        <v>0</v>
      </c>
      <c r="N14" s="37">
        <f t="shared" si="3"/>
        <v>0</v>
      </c>
      <c r="O14" s="25"/>
      <c r="P14" s="38"/>
      <c r="Q14" s="39">
        <f t="shared" si="4"/>
        <v>0</v>
      </c>
      <c r="R14" s="29">
        <f t="shared" si="4"/>
        <v>0</v>
      </c>
      <c r="S14" s="40"/>
    </row>
    <row r="15" spans="1:25" ht="13.5" customHeight="1" x14ac:dyDescent="0.15">
      <c r="A15" s="24"/>
      <c r="B15" s="25"/>
      <c r="C15" s="26"/>
      <c r="D15" s="27"/>
      <c r="E15" s="28">
        <f t="shared" si="0"/>
        <v>0</v>
      </c>
      <c r="F15" s="29">
        <f t="shared" si="1"/>
        <v>0</v>
      </c>
      <c r="G15" s="30"/>
      <c r="H15" s="31"/>
      <c r="I15" s="32">
        <f t="shared" si="2"/>
        <v>0</v>
      </c>
      <c r="J15" s="33">
        <f t="shared" si="2"/>
        <v>0</v>
      </c>
      <c r="K15" s="34"/>
      <c r="L15" s="35"/>
      <c r="M15" s="36">
        <f t="shared" si="3"/>
        <v>0</v>
      </c>
      <c r="N15" s="37">
        <f t="shared" si="3"/>
        <v>0</v>
      </c>
      <c r="O15" s="25"/>
      <c r="P15" s="38"/>
      <c r="Q15" s="39">
        <f t="shared" si="4"/>
        <v>0</v>
      </c>
      <c r="R15" s="29">
        <f t="shared" si="4"/>
        <v>0</v>
      </c>
      <c r="S15" s="41"/>
    </row>
    <row r="16" spans="1:25" ht="13.5" customHeight="1" x14ac:dyDescent="0.15">
      <c r="A16" s="24"/>
      <c r="B16" s="25"/>
      <c r="C16" s="26"/>
      <c r="D16" s="27"/>
      <c r="E16" s="28">
        <f t="shared" si="0"/>
        <v>0</v>
      </c>
      <c r="F16" s="29">
        <f t="shared" si="1"/>
        <v>0</v>
      </c>
      <c r="G16" s="30"/>
      <c r="H16" s="31"/>
      <c r="I16" s="32">
        <f t="shared" si="2"/>
        <v>0</v>
      </c>
      <c r="J16" s="33">
        <f t="shared" si="2"/>
        <v>0</v>
      </c>
      <c r="K16" s="34"/>
      <c r="L16" s="35"/>
      <c r="M16" s="36">
        <f t="shared" si="3"/>
        <v>0</v>
      </c>
      <c r="N16" s="37">
        <f t="shared" si="3"/>
        <v>0</v>
      </c>
      <c r="O16" s="25"/>
      <c r="P16" s="38"/>
      <c r="Q16" s="39">
        <f t="shared" si="4"/>
        <v>0</v>
      </c>
      <c r="R16" s="29">
        <f t="shared" si="4"/>
        <v>0</v>
      </c>
      <c r="S16" s="40"/>
    </row>
    <row r="17" spans="1:19" ht="13.5" customHeight="1" x14ac:dyDescent="0.15">
      <c r="A17" s="24"/>
      <c r="B17" s="25"/>
      <c r="C17" s="26"/>
      <c r="D17" s="27"/>
      <c r="E17" s="28">
        <f t="shared" si="0"/>
        <v>0</v>
      </c>
      <c r="F17" s="29">
        <f t="shared" si="1"/>
        <v>0</v>
      </c>
      <c r="G17" s="30"/>
      <c r="H17" s="31"/>
      <c r="I17" s="32">
        <f t="shared" si="2"/>
        <v>0</v>
      </c>
      <c r="J17" s="33">
        <f t="shared" si="2"/>
        <v>0</v>
      </c>
      <c r="K17" s="34"/>
      <c r="L17" s="35"/>
      <c r="M17" s="36">
        <f t="shared" si="3"/>
        <v>0</v>
      </c>
      <c r="N17" s="37">
        <f t="shared" si="3"/>
        <v>0</v>
      </c>
      <c r="O17" s="25"/>
      <c r="P17" s="38"/>
      <c r="Q17" s="39">
        <f t="shared" si="4"/>
        <v>0</v>
      </c>
      <c r="R17" s="29">
        <f t="shared" si="4"/>
        <v>0</v>
      </c>
      <c r="S17" s="40"/>
    </row>
    <row r="18" spans="1:19" ht="13.5" customHeight="1" x14ac:dyDescent="0.15">
      <c r="A18" s="24"/>
      <c r="B18" s="25"/>
      <c r="C18" s="26"/>
      <c r="D18" s="27"/>
      <c r="E18" s="28">
        <f t="shared" si="0"/>
        <v>0</v>
      </c>
      <c r="F18" s="29">
        <f t="shared" si="1"/>
        <v>0</v>
      </c>
      <c r="G18" s="30"/>
      <c r="H18" s="31"/>
      <c r="I18" s="32">
        <f t="shared" si="2"/>
        <v>0</v>
      </c>
      <c r="J18" s="33">
        <f t="shared" si="2"/>
        <v>0</v>
      </c>
      <c r="K18" s="34"/>
      <c r="L18" s="35"/>
      <c r="M18" s="36">
        <f t="shared" si="3"/>
        <v>0</v>
      </c>
      <c r="N18" s="37">
        <f t="shared" si="3"/>
        <v>0</v>
      </c>
      <c r="O18" s="25"/>
      <c r="P18" s="38"/>
      <c r="Q18" s="39">
        <f t="shared" si="4"/>
        <v>0</v>
      </c>
      <c r="R18" s="29">
        <f t="shared" si="4"/>
        <v>0</v>
      </c>
      <c r="S18" s="41"/>
    </row>
    <row r="19" spans="1:19" ht="13.5" customHeight="1" thickBot="1" x14ac:dyDescent="0.2">
      <c r="A19" s="42" t="s">
        <v>11</v>
      </c>
      <c r="B19" s="43"/>
      <c r="C19" s="44"/>
      <c r="D19" s="16">
        <f>SUM(D9:D18)</f>
        <v>0</v>
      </c>
      <c r="E19" s="45">
        <f>SUM(E9:E18)</f>
        <v>0</v>
      </c>
      <c r="F19" s="46">
        <f>SUM(F9:F18)</f>
        <v>0</v>
      </c>
      <c r="G19" s="43"/>
      <c r="H19" s="44"/>
      <c r="I19" s="47">
        <f>SUM(I9:I18)</f>
        <v>0</v>
      </c>
      <c r="J19" s="48">
        <f>SUM(J9:J18)</f>
        <v>0</v>
      </c>
      <c r="K19" s="49"/>
      <c r="L19" s="50"/>
      <c r="M19" s="51">
        <f>SUM(M9:M18)</f>
        <v>0</v>
      </c>
      <c r="N19" s="52">
        <f>SUM(N9:N18)</f>
        <v>0</v>
      </c>
      <c r="O19" s="53"/>
      <c r="P19" s="54"/>
      <c r="Q19" s="55">
        <f>SUM(Q9:Q18)</f>
        <v>0</v>
      </c>
      <c r="R19" s="46">
        <f>SUM(R9:R18)</f>
        <v>0</v>
      </c>
      <c r="S19" s="41"/>
    </row>
    <row r="20" spans="1:19" ht="13.5" customHeight="1" thickTop="1" x14ac:dyDescent="0.15">
      <c r="A20" s="56" t="s">
        <v>89</v>
      </c>
      <c r="B20" s="57"/>
      <c r="C20" s="58"/>
      <c r="D20" s="58"/>
      <c r="E20" s="283"/>
      <c r="F20" s="297"/>
      <c r="G20" s="20"/>
      <c r="H20" s="21"/>
      <c r="I20" s="21"/>
      <c r="J20" s="21"/>
      <c r="K20" s="59"/>
      <c r="L20" s="60"/>
      <c r="M20" s="60"/>
      <c r="N20" s="60"/>
      <c r="O20" s="20"/>
      <c r="P20" s="21"/>
      <c r="Q20" s="21"/>
      <c r="R20" s="21"/>
      <c r="S20" s="23"/>
    </row>
    <row r="21" spans="1:19" ht="13.5" customHeight="1" x14ac:dyDescent="0.15">
      <c r="A21" s="24"/>
      <c r="B21" s="25"/>
      <c r="C21" s="26"/>
      <c r="D21" s="27"/>
      <c r="E21" s="28">
        <f t="shared" ref="E21:E30" si="5">+B21*D21</f>
        <v>0</v>
      </c>
      <c r="F21" s="29">
        <f t="shared" ref="F21:F30" si="6">+C21*D21</f>
        <v>0</v>
      </c>
      <c r="G21" s="34"/>
      <c r="H21" s="61"/>
      <c r="I21" s="36">
        <f t="shared" ref="I21:I30" si="7">+D21*G21</f>
        <v>0</v>
      </c>
      <c r="J21" s="37">
        <f t="shared" ref="J21:J30" si="8">+D21*H21</f>
        <v>0</v>
      </c>
      <c r="K21" s="34"/>
      <c r="L21" s="61"/>
      <c r="M21" s="36">
        <f t="shared" ref="M21:N30" si="9">+K21*$D21</f>
        <v>0</v>
      </c>
      <c r="N21" s="37">
        <f t="shared" si="9"/>
        <v>0</v>
      </c>
      <c r="O21" s="62"/>
      <c r="P21" s="63"/>
      <c r="Q21" s="64"/>
      <c r="R21" s="65"/>
      <c r="S21" s="294"/>
    </row>
    <row r="22" spans="1:19" ht="13.5" customHeight="1" x14ac:dyDescent="0.15">
      <c r="A22" s="24"/>
      <c r="B22" s="25"/>
      <c r="C22" s="26"/>
      <c r="D22" s="27"/>
      <c r="E22" s="28">
        <f t="shared" si="5"/>
        <v>0</v>
      </c>
      <c r="F22" s="29">
        <f t="shared" si="6"/>
        <v>0</v>
      </c>
      <c r="G22" s="34"/>
      <c r="H22" s="61"/>
      <c r="I22" s="36">
        <f t="shared" si="7"/>
        <v>0</v>
      </c>
      <c r="J22" s="37">
        <f t="shared" si="8"/>
        <v>0</v>
      </c>
      <c r="K22" s="34"/>
      <c r="L22" s="61"/>
      <c r="M22" s="36">
        <f t="shared" si="9"/>
        <v>0</v>
      </c>
      <c r="N22" s="37">
        <f t="shared" si="9"/>
        <v>0</v>
      </c>
      <c r="O22" s="62"/>
      <c r="P22" s="63"/>
      <c r="Q22" s="64"/>
      <c r="R22" s="65"/>
      <c r="S22" s="294"/>
    </row>
    <row r="23" spans="1:19" ht="13.5" customHeight="1" x14ac:dyDescent="0.15">
      <c r="A23" s="24"/>
      <c r="B23" s="25"/>
      <c r="C23" s="26"/>
      <c r="D23" s="27"/>
      <c r="E23" s="28">
        <f t="shared" si="5"/>
        <v>0</v>
      </c>
      <c r="F23" s="29">
        <f t="shared" si="6"/>
        <v>0</v>
      </c>
      <c r="G23" s="34"/>
      <c r="H23" s="61"/>
      <c r="I23" s="36">
        <f t="shared" si="7"/>
        <v>0</v>
      </c>
      <c r="J23" s="37">
        <f t="shared" si="8"/>
        <v>0</v>
      </c>
      <c r="K23" s="34"/>
      <c r="L23" s="61"/>
      <c r="M23" s="36">
        <f t="shared" si="9"/>
        <v>0</v>
      </c>
      <c r="N23" s="37">
        <f t="shared" si="9"/>
        <v>0</v>
      </c>
      <c r="O23" s="62"/>
      <c r="P23" s="63"/>
      <c r="Q23" s="64"/>
      <c r="R23" s="65"/>
      <c r="S23" s="294"/>
    </row>
    <row r="24" spans="1:19" ht="13.5" customHeight="1" x14ac:dyDescent="0.15">
      <c r="A24" s="24"/>
      <c r="B24" s="25"/>
      <c r="C24" s="26"/>
      <c r="D24" s="27"/>
      <c r="E24" s="28">
        <f t="shared" si="5"/>
        <v>0</v>
      </c>
      <c r="F24" s="29">
        <f t="shared" si="6"/>
        <v>0</v>
      </c>
      <c r="G24" s="34"/>
      <c r="H24" s="61"/>
      <c r="I24" s="36">
        <f t="shared" si="7"/>
        <v>0</v>
      </c>
      <c r="J24" s="37">
        <f t="shared" si="8"/>
        <v>0</v>
      </c>
      <c r="K24" s="34"/>
      <c r="L24" s="61"/>
      <c r="M24" s="36">
        <f t="shared" si="9"/>
        <v>0</v>
      </c>
      <c r="N24" s="37">
        <f t="shared" si="9"/>
        <v>0</v>
      </c>
      <c r="O24" s="62"/>
      <c r="P24" s="63"/>
      <c r="Q24" s="64"/>
      <c r="R24" s="65"/>
      <c r="S24" s="294"/>
    </row>
    <row r="25" spans="1:19" ht="13.5" customHeight="1" x14ac:dyDescent="0.15">
      <c r="A25" s="24"/>
      <c r="B25" s="25"/>
      <c r="C25" s="26"/>
      <c r="D25" s="27"/>
      <c r="E25" s="28">
        <f t="shared" si="5"/>
        <v>0</v>
      </c>
      <c r="F25" s="29">
        <f t="shared" si="6"/>
        <v>0</v>
      </c>
      <c r="G25" s="34"/>
      <c r="H25" s="61"/>
      <c r="I25" s="36">
        <f t="shared" si="7"/>
        <v>0</v>
      </c>
      <c r="J25" s="37">
        <f t="shared" si="8"/>
        <v>0</v>
      </c>
      <c r="K25" s="34"/>
      <c r="L25" s="61"/>
      <c r="M25" s="36">
        <f t="shared" si="9"/>
        <v>0</v>
      </c>
      <c r="N25" s="37">
        <f t="shared" si="9"/>
        <v>0</v>
      </c>
      <c r="O25" s="62"/>
      <c r="P25" s="63"/>
      <c r="Q25" s="64"/>
      <c r="R25" s="65"/>
      <c r="S25" s="294"/>
    </row>
    <row r="26" spans="1:19" ht="13.5" customHeight="1" x14ac:dyDescent="0.15">
      <c r="A26" s="24"/>
      <c r="B26" s="25"/>
      <c r="C26" s="26"/>
      <c r="D26" s="27"/>
      <c r="E26" s="28">
        <f t="shared" si="5"/>
        <v>0</v>
      </c>
      <c r="F26" s="29">
        <f t="shared" si="6"/>
        <v>0</v>
      </c>
      <c r="G26" s="34"/>
      <c r="H26" s="61"/>
      <c r="I26" s="36">
        <f t="shared" si="7"/>
        <v>0</v>
      </c>
      <c r="J26" s="37">
        <f t="shared" si="8"/>
        <v>0</v>
      </c>
      <c r="K26" s="34"/>
      <c r="L26" s="61"/>
      <c r="M26" s="36">
        <f t="shared" si="9"/>
        <v>0</v>
      </c>
      <c r="N26" s="37">
        <f t="shared" si="9"/>
        <v>0</v>
      </c>
      <c r="O26" s="62"/>
      <c r="P26" s="63"/>
      <c r="Q26" s="64"/>
      <c r="R26" s="65"/>
      <c r="S26" s="294"/>
    </row>
    <row r="27" spans="1:19" ht="13.5" customHeight="1" x14ac:dyDescent="0.15">
      <c r="A27" s="24"/>
      <c r="B27" s="25"/>
      <c r="C27" s="26"/>
      <c r="D27" s="27"/>
      <c r="E27" s="28">
        <f t="shared" si="5"/>
        <v>0</v>
      </c>
      <c r="F27" s="29">
        <f t="shared" si="6"/>
        <v>0</v>
      </c>
      <c r="G27" s="34"/>
      <c r="H27" s="61"/>
      <c r="I27" s="36">
        <f t="shared" si="7"/>
        <v>0</v>
      </c>
      <c r="J27" s="37">
        <f t="shared" si="8"/>
        <v>0</v>
      </c>
      <c r="K27" s="34"/>
      <c r="L27" s="61"/>
      <c r="M27" s="36">
        <f t="shared" si="9"/>
        <v>0</v>
      </c>
      <c r="N27" s="37">
        <f t="shared" si="9"/>
        <v>0</v>
      </c>
      <c r="O27" s="62"/>
      <c r="P27" s="63"/>
      <c r="Q27" s="64"/>
      <c r="R27" s="65"/>
      <c r="S27" s="294"/>
    </row>
    <row r="28" spans="1:19" ht="13.5" customHeight="1" x14ac:dyDescent="0.15">
      <c r="A28" s="24"/>
      <c r="B28" s="25"/>
      <c r="C28" s="26"/>
      <c r="D28" s="27"/>
      <c r="E28" s="28">
        <f t="shared" si="5"/>
        <v>0</v>
      </c>
      <c r="F28" s="29">
        <f t="shared" si="6"/>
        <v>0</v>
      </c>
      <c r="G28" s="34"/>
      <c r="H28" s="61"/>
      <c r="I28" s="36">
        <f t="shared" si="7"/>
        <v>0</v>
      </c>
      <c r="J28" s="37">
        <f t="shared" si="8"/>
        <v>0</v>
      </c>
      <c r="K28" s="34"/>
      <c r="L28" s="61"/>
      <c r="M28" s="36">
        <f t="shared" si="9"/>
        <v>0</v>
      </c>
      <c r="N28" s="37">
        <f t="shared" si="9"/>
        <v>0</v>
      </c>
      <c r="O28" s="62"/>
      <c r="P28" s="63"/>
      <c r="Q28" s="64"/>
      <c r="R28" s="65"/>
      <c r="S28" s="294"/>
    </row>
    <row r="29" spans="1:19" ht="13.5" customHeight="1" x14ac:dyDescent="0.15">
      <c r="A29" s="24"/>
      <c r="B29" s="25"/>
      <c r="C29" s="26"/>
      <c r="D29" s="27"/>
      <c r="E29" s="28">
        <f t="shared" si="5"/>
        <v>0</v>
      </c>
      <c r="F29" s="29">
        <f t="shared" si="6"/>
        <v>0</v>
      </c>
      <c r="G29" s="34"/>
      <c r="H29" s="61"/>
      <c r="I29" s="36">
        <f t="shared" si="7"/>
        <v>0</v>
      </c>
      <c r="J29" s="37">
        <f t="shared" si="8"/>
        <v>0</v>
      </c>
      <c r="K29" s="34"/>
      <c r="L29" s="61"/>
      <c r="M29" s="36">
        <f t="shared" si="9"/>
        <v>0</v>
      </c>
      <c r="N29" s="37">
        <f t="shared" si="9"/>
        <v>0</v>
      </c>
      <c r="O29" s="62"/>
      <c r="P29" s="63"/>
      <c r="Q29" s="64"/>
      <c r="R29" s="65"/>
      <c r="S29" s="294"/>
    </row>
    <row r="30" spans="1:19" ht="13.5" customHeight="1" x14ac:dyDescent="0.15">
      <c r="A30" s="24"/>
      <c r="B30" s="25"/>
      <c r="C30" s="26"/>
      <c r="D30" s="27"/>
      <c r="E30" s="28">
        <f t="shared" si="5"/>
        <v>0</v>
      </c>
      <c r="F30" s="29">
        <f t="shared" si="6"/>
        <v>0</v>
      </c>
      <c r="G30" s="34"/>
      <c r="H30" s="61"/>
      <c r="I30" s="36">
        <f t="shared" si="7"/>
        <v>0</v>
      </c>
      <c r="J30" s="37">
        <f t="shared" si="8"/>
        <v>0</v>
      </c>
      <c r="K30" s="34"/>
      <c r="L30" s="61"/>
      <c r="M30" s="36">
        <f t="shared" si="9"/>
        <v>0</v>
      </c>
      <c r="N30" s="37">
        <f t="shared" si="9"/>
        <v>0</v>
      </c>
      <c r="O30" s="62"/>
      <c r="P30" s="63"/>
      <c r="Q30" s="64"/>
      <c r="R30" s="65"/>
      <c r="S30" s="66"/>
    </row>
    <row r="31" spans="1:19" ht="13.5" customHeight="1" thickBot="1" x14ac:dyDescent="0.2">
      <c r="A31" s="67" t="s">
        <v>12</v>
      </c>
      <c r="B31" s="43"/>
      <c r="C31" s="44"/>
      <c r="D31" s="68">
        <f>SUM(D21:D30)</f>
        <v>0</v>
      </c>
      <c r="E31" s="45">
        <f>SUM(E21:E30)</f>
        <v>0</v>
      </c>
      <c r="F31" s="46">
        <f>SUM(F21:F30)</f>
        <v>0</v>
      </c>
      <c r="G31" s="49"/>
      <c r="H31" s="69"/>
      <c r="I31" s="51">
        <f>SUM(I21:I30)</f>
        <v>0</v>
      </c>
      <c r="J31" s="52">
        <f>SUM(J21:J30)</f>
        <v>0</v>
      </c>
      <c r="K31" s="49"/>
      <c r="L31" s="69"/>
      <c r="M31" s="51">
        <f>SUM(M21:M30)</f>
        <v>0</v>
      </c>
      <c r="N31" s="52">
        <f>SUM(N21:N30)</f>
        <v>0</v>
      </c>
      <c r="O31" s="70"/>
      <c r="P31" s="71"/>
      <c r="Q31" s="72"/>
      <c r="R31" s="73"/>
      <c r="S31" s="74"/>
    </row>
    <row r="32" spans="1:19" ht="13.5" customHeight="1" thickTop="1" thickBot="1" x14ac:dyDescent="0.2">
      <c r="A32" s="75" t="s">
        <v>0</v>
      </c>
      <c r="B32" s="76"/>
      <c r="C32" s="77"/>
      <c r="D32" s="78"/>
      <c r="E32" s="76"/>
      <c r="F32" s="79"/>
      <c r="G32" s="76"/>
      <c r="H32" s="77"/>
      <c r="I32" s="80">
        <f>+I19+I31</f>
        <v>0</v>
      </c>
      <c r="J32" s="80">
        <f>+J19+J31</f>
        <v>0</v>
      </c>
      <c r="K32" s="81"/>
      <c r="L32" s="82"/>
      <c r="M32" s="80">
        <f>+M19+M31</f>
        <v>0</v>
      </c>
      <c r="N32" s="80">
        <f>+N19+N31</f>
        <v>0</v>
      </c>
      <c r="O32" s="76"/>
      <c r="P32" s="77"/>
      <c r="Q32" s="83">
        <f>+Q19</f>
        <v>0</v>
      </c>
      <c r="R32" s="84">
        <f>+R19</f>
        <v>0</v>
      </c>
      <c r="S32" s="85"/>
    </row>
    <row r="33" spans="1:25" ht="13.5" customHeight="1" thickTop="1" thickBot="1" x14ac:dyDescent="0.2">
      <c r="A33" s="14" t="s">
        <v>13</v>
      </c>
      <c r="B33" s="86">
        <f>MAX(I32:J32)</f>
        <v>0</v>
      </c>
      <c r="C33" s="87" t="s">
        <v>14</v>
      </c>
      <c r="D33" s="279"/>
      <c r="E33" s="88" t="s">
        <v>113</v>
      </c>
      <c r="F33" s="279"/>
      <c r="G33" s="279"/>
      <c r="H33" s="279"/>
      <c r="I33" s="279"/>
      <c r="J33" s="279"/>
      <c r="K33" s="279"/>
      <c r="L33" s="279"/>
      <c r="M33" s="89"/>
      <c r="N33" s="89"/>
      <c r="O33" s="89"/>
      <c r="P33" s="89"/>
      <c r="Q33" s="279"/>
      <c r="R33" s="279"/>
      <c r="S33" s="280"/>
    </row>
    <row r="34" spans="1:25" ht="13.5" customHeight="1" thickTop="1" x14ac:dyDescent="0.15">
      <c r="A34" s="90" t="s">
        <v>72</v>
      </c>
      <c r="B34" s="91"/>
      <c r="C34" s="92"/>
      <c r="D34" s="3"/>
      <c r="E34" s="93"/>
      <c r="F34" s="3"/>
      <c r="G34" s="3"/>
      <c r="H34" s="3"/>
      <c r="I34" s="3"/>
      <c r="J34" s="3"/>
      <c r="K34" s="3"/>
      <c r="L34" s="3"/>
      <c r="M34" s="3"/>
      <c r="N34" s="3"/>
      <c r="O34" s="3"/>
      <c r="P34" s="3"/>
      <c r="Q34" s="3"/>
      <c r="R34" s="3"/>
      <c r="S34" s="3"/>
      <c r="T34" s="3"/>
      <c r="U34" s="3"/>
      <c r="V34" s="3"/>
      <c r="W34" s="3"/>
      <c r="X34" s="3"/>
      <c r="Y34" s="3"/>
    </row>
    <row r="35" spans="1:25" ht="13.5" customHeight="1" x14ac:dyDescent="0.15">
      <c r="A35" s="90" t="s">
        <v>90</v>
      </c>
      <c r="B35" s="91"/>
      <c r="C35" s="92"/>
      <c r="D35" s="3"/>
      <c r="E35" s="93"/>
      <c r="F35" s="3"/>
      <c r="G35" s="3"/>
      <c r="H35" s="3"/>
      <c r="I35" s="3"/>
      <c r="J35" s="3"/>
      <c r="K35" s="3"/>
      <c r="L35" s="3"/>
      <c r="M35" s="3"/>
      <c r="N35" s="3"/>
      <c r="O35" s="3"/>
      <c r="P35" s="3"/>
      <c r="Q35" s="3"/>
      <c r="R35" s="3"/>
      <c r="S35" s="3"/>
      <c r="T35" s="3"/>
      <c r="U35" s="3"/>
      <c r="V35" s="3"/>
      <c r="W35" s="3"/>
      <c r="X35" s="3"/>
      <c r="Y35" s="3"/>
    </row>
    <row r="36" spans="1:25" ht="13.5" customHeight="1" x14ac:dyDescent="0.15">
      <c r="A36" s="90" t="s">
        <v>91</v>
      </c>
      <c r="B36" s="91"/>
      <c r="C36" s="92"/>
      <c r="D36" s="3"/>
      <c r="E36" s="93"/>
      <c r="F36" s="3"/>
      <c r="G36" s="3"/>
      <c r="H36" s="3"/>
      <c r="I36" s="3"/>
      <c r="J36" s="3"/>
      <c r="K36" s="3"/>
      <c r="L36" s="3"/>
      <c r="M36" s="3"/>
      <c r="N36" s="3"/>
      <c r="O36" s="3"/>
      <c r="P36" s="3"/>
      <c r="Q36" s="3"/>
      <c r="R36" s="3"/>
      <c r="S36" s="3"/>
      <c r="T36" s="3"/>
      <c r="U36" s="3"/>
      <c r="V36" s="3"/>
      <c r="W36" s="3"/>
      <c r="X36" s="3"/>
      <c r="Y36" s="3"/>
    </row>
    <row r="37" spans="1:25" ht="7.5" customHeight="1" x14ac:dyDescent="0.15">
      <c r="A37" s="90"/>
      <c r="B37" s="91"/>
      <c r="C37" s="92"/>
      <c r="D37" s="3"/>
      <c r="E37" s="93"/>
      <c r="F37" s="3"/>
      <c r="G37" s="3"/>
      <c r="H37" s="3"/>
      <c r="I37" s="3"/>
      <c r="J37" s="3"/>
      <c r="K37" s="3"/>
      <c r="L37" s="3"/>
      <c r="M37" s="3"/>
      <c r="N37" s="3"/>
      <c r="O37" s="3"/>
      <c r="P37" s="3"/>
      <c r="Q37" s="3"/>
      <c r="R37" s="3"/>
      <c r="S37" s="3"/>
      <c r="T37" s="3"/>
      <c r="U37" s="3"/>
      <c r="V37" s="3"/>
      <c r="W37" s="3"/>
      <c r="X37" s="3"/>
      <c r="Y37" s="3"/>
    </row>
    <row r="38" spans="1:25" ht="13.5" customHeight="1" thickBot="1" x14ac:dyDescent="0.2">
      <c r="A38" s="1" t="s">
        <v>15</v>
      </c>
    </row>
    <row r="39" spans="1:25" ht="13.5" customHeight="1" thickTop="1" thickBot="1" x14ac:dyDescent="0.2">
      <c r="A39" s="94"/>
      <c r="B39" s="95"/>
      <c r="C39" s="96"/>
      <c r="D39" s="452" t="s">
        <v>71</v>
      </c>
      <c r="E39" s="452"/>
      <c r="F39" s="452"/>
      <c r="G39" s="453"/>
      <c r="H39" s="454" t="s">
        <v>70</v>
      </c>
      <c r="I39" s="452"/>
      <c r="J39" s="452"/>
      <c r="K39" s="452"/>
      <c r="L39" s="453"/>
      <c r="M39" s="454" t="s">
        <v>59</v>
      </c>
      <c r="N39" s="452"/>
      <c r="O39" s="453"/>
      <c r="P39" s="455" t="s">
        <v>2</v>
      </c>
      <c r="Q39" s="456"/>
      <c r="R39" s="94" t="s">
        <v>5</v>
      </c>
      <c r="S39" s="95"/>
      <c r="T39" s="96"/>
      <c r="V39" s="1" t="s">
        <v>33</v>
      </c>
    </row>
    <row r="40" spans="1:25" ht="13.5" customHeight="1" thickBot="1" x14ac:dyDescent="0.2">
      <c r="A40" s="97"/>
      <c r="B40" s="98"/>
      <c r="C40" s="99"/>
      <c r="D40" s="100" t="s">
        <v>17</v>
      </c>
      <c r="E40" s="101" t="s">
        <v>18</v>
      </c>
      <c r="F40" s="101" t="s">
        <v>19</v>
      </c>
      <c r="G40" s="102" t="s">
        <v>20</v>
      </c>
      <c r="H40" s="101" t="s">
        <v>27</v>
      </c>
      <c r="I40" s="101" t="s">
        <v>92</v>
      </c>
      <c r="J40" s="101" t="s">
        <v>21</v>
      </c>
      <c r="K40" s="101" t="s">
        <v>22</v>
      </c>
      <c r="L40" s="102" t="s">
        <v>23</v>
      </c>
      <c r="M40" s="103" t="s">
        <v>24</v>
      </c>
      <c r="N40" s="101" t="s">
        <v>25</v>
      </c>
      <c r="O40" s="101" t="s">
        <v>26</v>
      </c>
      <c r="P40" s="457"/>
      <c r="Q40" s="458"/>
      <c r="R40" s="97"/>
      <c r="S40" s="98"/>
      <c r="T40" s="99"/>
      <c r="V40" s="357" t="s">
        <v>34</v>
      </c>
      <c r="W40" s="459"/>
      <c r="X40" s="460"/>
    </row>
    <row r="41" spans="1:25" ht="13.5" customHeight="1" thickTop="1" x14ac:dyDescent="0.15">
      <c r="A41" s="424" t="s">
        <v>69</v>
      </c>
      <c r="B41" s="104" t="s">
        <v>7</v>
      </c>
      <c r="C41" s="105" t="s">
        <v>114</v>
      </c>
      <c r="D41" s="425"/>
      <c r="E41" s="426"/>
      <c r="F41" s="426"/>
      <c r="G41" s="427"/>
      <c r="H41" s="106"/>
      <c r="I41" s="106"/>
      <c r="J41" s="106"/>
      <c r="K41" s="106"/>
      <c r="L41" s="107"/>
      <c r="M41" s="108"/>
      <c r="N41" s="109"/>
      <c r="O41" s="109"/>
      <c r="P41" s="110"/>
      <c r="Q41" s="111"/>
      <c r="R41" s="428" t="s">
        <v>98</v>
      </c>
      <c r="S41" s="429"/>
      <c r="T41" s="430"/>
      <c r="V41" s="415" t="s">
        <v>71</v>
      </c>
      <c r="W41" s="112" t="s">
        <v>16</v>
      </c>
      <c r="X41" s="113">
        <f>+P59+P62</f>
        <v>0</v>
      </c>
    </row>
    <row r="42" spans="1:25" ht="13.5" customHeight="1" x14ac:dyDescent="0.15">
      <c r="A42" s="382"/>
      <c r="B42" s="284" t="s">
        <v>8</v>
      </c>
      <c r="C42" s="114" t="s">
        <v>115</v>
      </c>
      <c r="D42" s="431"/>
      <c r="E42" s="432"/>
      <c r="F42" s="432"/>
      <c r="G42" s="433"/>
      <c r="H42" s="434"/>
      <c r="I42" s="338"/>
      <c r="J42" s="338"/>
      <c r="K42" s="338"/>
      <c r="L42" s="435"/>
      <c r="M42" s="115"/>
      <c r="N42" s="116"/>
      <c r="O42" s="116"/>
      <c r="P42" s="117"/>
      <c r="Q42" s="118"/>
      <c r="R42" s="436" t="s">
        <v>99</v>
      </c>
      <c r="S42" s="437"/>
      <c r="T42" s="438"/>
      <c r="V42" s="416"/>
      <c r="W42" s="420" t="s">
        <v>29</v>
      </c>
      <c r="X42" s="119">
        <f>+P60+P63-X44</f>
        <v>0</v>
      </c>
    </row>
    <row r="43" spans="1:25" ht="13.5" customHeight="1" x14ac:dyDescent="0.15">
      <c r="A43" s="373" t="s">
        <v>28</v>
      </c>
      <c r="B43" s="120" t="s">
        <v>68</v>
      </c>
      <c r="C43" s="121" t="s">
        <v>67</v>
      </c>
      <c r="D43" s="122">
        <v>16</v>
      </c>
      <c r="E43" s="123">
        <v>14</v>
      </c>
      <c r="F43" s="123">
        <v>2</v>
      </c>
      <c r="G43" s="124">
        <v>14</v>
      </c>
      <c r="H43" s="123">
        <v>4</v>
      </c>
      <c r="I43" s="123">
        <v>15</v>
      </c>
      <c r="J43" s="123">
        <v>18</v>
      </c>
      <c r="K43" s="123">
        <v>19</v>
      </c>
      <c r="L43" s="124">
        <v>15</v>
      </c>
      <c r="M43" s="125"/>
      <c r="N43" s="126"/>
      <c r="O43" s="126"/>
      <c r="P43" s="127"/>
      <c r="Q43" s="128"/>
      <c r="R43" s="129"/>
      <c r="S43" s="90"/>
      <c r="T43" s="130"/>
      <c r="V43" s="131" t="s">
        <v>70</v>
      </c>
      <c r="W43" s="439"/>
      <c r="X43" s="132">
        <f>+Q61+Q64</f>
        <v>0</v>
      </c>
    </row>
    <row r="44" spans="1:25" ht="13.5" customHeight="1" x14ac:dyDescent="0.15">
      <c r="A44" s="440"/>
      <c r="B44" s="133" t="s">
        <v>66</v>
      </c>
      <c r="C44" s="114" t="s">
        <v>65</v>
      </c>
      <c r="D44" s="442">
        <v>8</v>
      </c>
      <c r="E44" s="443"/>
      <c r="F44" s="443"/>
      <c r="G44" s="444"/>
      <c r="H44" s="442">
        <v>8</v>
      </c>
      <c r="I44" s="443"/>
      <c r="J44" s="443"/>
      <c r="K44" s="443"/>
      <c r="L44" s="444"/>
      <c r="M44" s="125"/>
      <c r="N44" s="126"/>
      <c r="O44" s="126"/>
      <c r="P44" s="127"/>
      <c r="Q44" s="128"/>
      <c r="R44" s="129"/>
      <c r="S44" s="90"/>
      <c r="T44" s="130"/>
      <c r="V44" s="134" t="s">
        <v>59</v>
      </c>
      <c r="W44" s="421"/>
      <c r="X44" s="135">
        <f>SUM(M60:O64)</f>
        <v>0</v>
      </c>
      <c r="Y44" s="136"/>
    </row>
    <row r="45" spans="1:25" ht="13.5" customHeight="1" thickBot="1" x14ac:dyDescent="0.2">
      <c r="A45" s="440"/>
      <c r="B45" s="376" t="s">
        <v>7</v>
      </c>
      <c r="C45" s="121" t="s">
        <v>16</v>
      </c>
      <c r="D45" s="137"/>
      <c r="E45" s="138">
        <f>+E43*$D$44</f>
        <v>112</v>
      </c>
      <c r="F45" s="138">
        <f>+F43*$D$44</f>
        <v>16</v>
      </c>
      <c r="G45" s="139">
        <f>+G43*$D$44</f>
        <v>112</v>
      </c>
      <c r="H45" s="140"/>
      <c r="I45" s="140"/>
      <c r="J45" s="140"/>
      <c r="K45" s="140"/>
      <c r="L45" s="141"/>
      <c r="M45" s="140"/>
      <c r="N45" s="140"/>
      <c r="O45" s="140"/>
      <c r="P45" s="142">
        <f>SUM(D45:O45)</f>
        <v>240</v>
      </c>
      <c r="Q45" s="407">
        <f>+SUM(P45:P46)</f>
        <v>368</v>
      </c>
      <c r="R45" s="143"/>
      <c r="S45" s="144"/>
      <c r="T45" s="121"/>
      <c r="V45" s="411" t="s">
        <v>2</v>
      </c>
      <c r="W45" s="412"/>
      <c r="X45" s="145">
        <f>+SUM(Q59:Q64)</f>
        <v>0</v>
      </c>
      <c r="Y45" s="136"/>
    </row>
    <row r="46" spans="1:25" ht="13.5" customHeight="1" thickTop="1" x14ac:dyDescent="0.15">
      <c r="A46" s="440"/>
      <c r="B46" s="377"/>
      <c r="C46" s="146" t="s">
        <v>29</v>
      </c>
      <c r="D46" s="147">
        <f>+D43*D44</f>
        <v>128</v>
      </c>
      <c r="E46" s="148"/>
      <c r="F46" s="148"/>
      <c r="G46" s="149"/>
      <c r="H46" s="148"/>
      <c r="I46" s="148"/>
      <c r="J46" s="148"/>
      <c r="K46" s="148"/>
      <c r="L46" s="149"/>
      <c r="M46" s="148"/>
      <c r="N46" s="148"/>
      <c r="O46" s="148"/>
      <c r="P46" s="150">
        <f>SUM(D46:O46)</f>
        <v>128</v>
      </c>
      <c r="Q46" s="408"/>
      <c r="R46" s="151"/>
      <c r="S46" s="152"/>
      <c r="T46" s="153"/>
      <c r="V46" s="445" t="s">
        <v>81</v>
      </c>
      <c r="W46" s="446"/>
      <c r="X46" s="447"/>
    </row>
    <row r="47" spans="1:25" ht="13.5" customHeight="1" x14ac:dyDescent="0.15">
      <c r="A47" s="441"/>
      <c r="B47" s="154" t="s">
        <v>8</v>
      </c>
      <c r="C47" s="297" t="s">
        <v>29</v>
      </c>
      <c r="D47" s="155"/>
      <c r="E47" s="156"/>
      <c r="F47" s="156"/>
      <c r="G47" s="157"/>
      <c r="H47" s="158">
        <f>+H43*$H$44</f>
        <v>32</v>
      </c>
      <c r="I47" s="158">
        <f>+I43*$H$44</f>
        <v>120</v>
      </c>
      <c r="J47" s="158">
        <f>+J43*$H$44</f>
        <v>144</v>
      </c>
      <c r="K47" s="158">
        <f>+K43*$H$44</f>
        <v>152</v>
      </c>
      <c r="L47" s="159">
        <f>+L43*$H$44</f>
        <v>120</v>
      </c>
      <c r="M47" s="155"/>
      <c r="N47" s="156"/>
      <c r="O47" s="156"/>
      <c r="P47" s="160"/>
      <c r="Q47" s="161">
        <f>+SUM(D47:O47)</f>
        <v>568</v>
      </c>
      <c r="R47" s="162"/>
      <c r="S47" s="163"/>
      <c r="T47" s="114"/>
      <c r="V47" s="415" t="s">
        <v>71</v>
      </c>
      <c r="W47" s="112" t="s">
        <v>16</v>
      </c>
      <c r="X47" s="113">
        <f>+P65</f>
        <v>0</v>
      </c>
    </row>
    <row r="48" spans="1:25" ht="13.5" customHeight="1" x14ac:dyDescent="0.15">
      <c r="A48" s="417" t="s">
        <v>30</v>
      </c>
      <c r="B48" s="418"/>
      <c r="C48" s="419"/>
      <c r="D48" s="164">
        <v>35</v>
      </c>
      <c r="E48" s="165">
        <v>70</v>
      </c>
      <c r="F48" s="165">
        <v>80</v>
      </c>
      <c r="G48" s="166">
        <v>50</v>
      </c>
      <c r="H48" s="165">
        <v>25</v>
      </c>
      <c r="I48" s="165">
        <v>45</v>
      </c>
      <c r="J48" s="165">
        <v>60</v>
      </c>
      <c r="K48" s="165">
        <v>60</v>
      </c>
      <c r="L48" s="167">
        <v>35</v>
      </c>
      <c r="M48" s="168"/>
      <c r="N48" s="169"/>
      <c r="O48" s="169"/>
      <c r="P48" s="291"/>
      <c r="Q48" s="292"/>
      <c r="R48" s="170"/>
      <c r="S48" s="171"/>
      <c r="T48" s="172"/>
      <c r="V48" s="416"/>
      <c r="W48" s="420" t="s">
        <v>29</v>
      </c>
      <c r="X48" s="119">
        <f>+P66</f>
        <v>0</v>
      </c>
    </row>
    <row r="49" spans="1:25" ht="13.5" customHeight="1" x14ac:dyDescent="0.15">
      <c r="A49" s="373" t="s">
        <v>31</v>
      </c>
      <c r="B49" s="376" t="s">
        <v>7</v>
      </c>
      <c r="C49" s="121" t="s">
        <v>16</v>
      </c>
      <c r="D49" s="137"/>
      <c r="E49" s="173">
        <f>+E45*E48/100</f>
        <v>78.400000000000006</v>
      </c>
      <c r="F49" s="173">
        <f>+F45*F48/100</f>
        <v>12.8</v>
      </c>
      <c r="G49" s="174">
        <f>+G45*G48/100</f>
        <v>56</v>
      </c>
      <c r="H49" s="140"/>
      <c r="I49" s="140"/>
      <c r="J49" s="140"/>
      <c r="K49" s="140"/>
      <c r="L49" s="141"/>
      <c r="M49" s="140"/>
      <c r="N49" s="140"/>
      <c r="O49" s="140"/>
      <c r="P49" s="142">
        <f>SUM(D49:O49)</f>
        <v>147.19999999999999</v>
      </c>
      <c r="Q49" s="407">
        <f>+SUM(P49:P50)</f>
        <v>192</v>
      </c>
      <c r="R49" s="143"/>
      <c r="S49" s="144"/>
      <c r="T49" s="121"/>
      <c r="V49" s="131" t="s">
        <v>70</v>
      </c>
      <c r="W49" s="421"/>
      <c r="X49" s="132">
        <f>+Q67</f>
        <v>0</v>
      </c>
    </row>
    <row r="50" spans="1:25" ht="13.5" customHeight="1" thickBot="1" x14ac:dyDescent="0.2">
      <c r="A50" s="374"/>
      <c r="B50" s="377"/>
      <c r="C50" s="146" t="s">
        <v>29</v>
      </c>
      <c r="D50" s="175">
        <f>+D48*D46/100</f>
        <v>44.8</v>
      </c>
      <c r="E50" s="148"/>
      <c r="F50" s="148"/>
      <c r="G50" s="149"/>
      <c r="H50" s="148"/>
      <c r="I50" s="148"/>
      <c r="J50" s="148"/>
      <c r="K50" s="148"/>
      <c r="L50" s="149"/>
      <c r="M50" s="148"/>
      <c r="N50" s="148"/>
      <c r="O50" s="148"/>
      <c r="P50" s="150">
        <f>SUM(D50:O50)</f>
        <v>44.8</v>
      </c>
      <c r="Q50" s="408"/>
      <c r="R50" s="151"/>
      <c r="S50" s="152"/>
      <c r="T50" s="153"/>
      <c r="V50" s="411" t="s">
        <v>2</v>
      </c>
      <c r="W50" s="412"/>
      <c r="X50" s="145">
        <f>SUM(X47:X49)</f>
        <v>0</v>
      </c>
    </row>
    <row r="51" spans="1:25" ht="13.5" customHeight="1" thickTop="1" thickBot="1" x14ac:dyDescent="0.2">
      <c r="A51" s="382"/>
      <c r="B51" s="154" t="s">
        <v>8</v>
      </c>
      <c r="C51" s="297" t="s">
        <v>29</v>
      </c>
      <c r="D51" s="155"/>
      <c r="E51" s="156"/>
      <c r="F51" s="156"/>
      <c r="G51" s="157"/>
      <c r="H51" s="289">
        <f>+H47*H48/100</f>
        <v>8</v>
      </c>
      <c r="I51" s="289">
        <f>+I47*I48/100</f>
        <v>54</v>
      </c>
      <c r="J51" s="289">
        <f>+J47*J48/100</f>
        <v>86.4</v>
      </c>
      <c r="K51" s="289">
        <f>+K47*K48/100</f>
        <v>91.2</v>
      </c>
      <c r="L51" s="176">
        <f>+L47*L48/100</f>
        <v>42</v>
      </c>
      <c r="M51" s="155"/>
      <c r="N51" s="156"/>
      <c r="O51" s="156"/>
      <c r="P51" s="160"/>
      <c r="Q51" s="161">
        <f>+SUM(D51:O51)</f>
        <v>281.60000000000002</v>
      </c>
      <c r="R51" s="162"/>
      <c r="S51" s="163"/>
      <c r="T51" s="114"/>
      <c r="V51" s="413" t="s">
        <v>73</v>
      </c>
      <c r="W51" s="422"/>
      <c r="X51" s="423"/>
    </row>
    <row r="52" spans="1:25" ht="13.5" customHeight="1" x14ac:dyDescent="0.15">
      <c r="A52" s="399" t="s">
        <v>32</v>
      </c>
      <c r="B52" s="376" t="s">
        <v>7</v>
      </c>
      <c r="C52" s="121" t="s">
        <v>16</v>
      </c>
      <c r="D52" s="137"/>
      <c r="E52" s="173">
        <f>+D41*E49</f>
        <v>0</v>
      </c>
      <c r="F52" s="173">
        <f>+D41*F49</f>
        <v>0</v>
      </c>
      <c r="G52" s="174">
        <f>+D41*G49</f>
        <v>0</v>
      </c>
      <c r="H52" s="140"/>
      <c r="I52" s="140"/>
      <c r="J52" s="140"/>
      <c r="K52" s="140"/>
      <c r="L52" s="141"/>
      <c r="M52" s="140"/>
      <c r="N52" s="140"/>
      <c r="O52" s="140"/>
      <c r="P52" s="142">
        <f>SUM(D52:O52)</f>
        <v>0</v>
      </c>
      <c r="Q52" s="407">
        <f>+SUM(P52:P53)</f>
        <v>0</v>
      </c>
      <c r="R52" s="143"/>
      <c r="S52" s="144"/>
      <c r="T52" s="121"/>
      <c r="V52" s="409" t="s">
        <v>71</v>
      </c>
      <c r="W52" s="410"/>
      <c r="X52" s="177">
        <f>+X41+X42+X47+X48</f>
        <v>0</v>
      </c>
    </row>
    <row r="53" spans="1:25" ht="13.5" customHeight="1" thickBot="1" x14ac:dyDescent="0.2">
      <c r="A53" s="400"/>
      <c r="B53" s="377"/>
      <c r="C53" s="146" t="s">
        <v>29</v>
      </c>
      <c r="D53" s="175">
        <f>+D41*D50</f>
        <v>0</v>
      </c>
      <c r="E53" s="148"/>
      <c r="F53" s="148"/>
      <c r="G53" s="149"/>
      <c r="H53" s="148"/>
      <c r="I53" s="148"/>
      <c r="J53" s="148"/>
      <c r="K53" s="148"/>
      <c r="L53" s="149"/>
      <c r="M53" s="148"/>
      <c r="N53" s="148"/>
      <c r="O53" s="148"/>
      <c r="P53" s="150">
        <f>SUM(D53:O53)</f>
        <v>0</v>
      </c>
      <c r="Q53" s="408"/>
      <c r="R53" s="151"/>
      <c r="S53" s="152"/>
      <c r="T53" s="153"/>
      <c r="V53" s="411" t="s">
        <v>70</v>
      </c>
      <c r="W53" s="412"/>
      <c r="X53" s="145">
        <f>+X43+X49</f>
        <v>0</v>
      </c>
    </row>
    <row r="54" spans="1:25" ht="13.5" customHeight="1" thickTop="1" thickBot="1" x14ac:dyDescent="0.2">
      <c r="A54" s="400"/>
      <c r="B54" s="178" t="s">
        <v>8</v>
      </c>
      <c r="C54" s="179" t="s">
        <v>29</v>
      </c>
      <c r="D54" s="180"/>
      <c r="E54" s="181"/>
      <c r="F54" s="181"/>
      <c r="G54" s="182"/>
      <c r="H54" s="183">
        <f>+$H$42*H51</f>
        <v>0</v>
      </c>
      <c r="I54" s="183">
        <f>+$H$42*I51</f>
        <v>0</v>
      </c>
      <c r="J54" s="183">
        <f>+$H$42*J51</f>
        <v>0</v>
      </c>
      <c r="K54" s="183">
        <f>+$H$42*K51</f>
        <v>0</v>
      </c>
      <c r="L54" s="184">
        <f>+$H$42*L51</f>
        <v>0</v>
      </c>
      <c r="M54" s="155"/>
      <c r="N54" s="156"/>
      <c r="O54" s="156"/>
      <c r="P54" s="160"/>
      <c r="Q54" s="185">
        <f>+SUM(D54:O54)</f>
        <v>0</v>
      </c>
      <c r="R54" s="162"/>
      <c r="S54" s="163"/>
      <c r="T54" s="114"/>
      <c r="V54" s="413" t="s">
        <v>2</v>
      </c>
      <c r="W54" s="414"/>
      <c r="X54" s="186">
        <f>SUM(X52:X53)</f>
        <v>0</v>
      </c>
      <c r="Y54" s="136"/>
    </row>
    <row r="55" spans="1:25" ht="13.5" customHeight="1" x14ac:dyDescent="0.15">
      <c r="A55" s="399" t="s">
        <v>35</v>
      </c>
      <c r="B55" s="401" t="s">
        <v>7</v>
      </c>
      <c r="C55" s="187" t="s">
        <v>16</v>
      </c>
      <c r="D55" s="137"/>
      <c r="E55" s="138">
        <f>31*24-E45</f>
        <v>632</v>
      </c>
      <c r="F55" s="138">
        <f>31*24-F45</f>
        <v>728</v>
      </c>
      <c r="G55" s="139">
        <f>30*24-G45</f>
        <v>608</v>
      </c>
      <c r="H55" s="140"/>
      <c r="I55" s="140"/>
      <c r="J55" s="140"/>
      <c r="K55" s="140"/>
      <c r="L55" s="141"/>
      <c r="M55" s="188"/>
      <c r="N55" s="189"/>
      <c r="O55" s="189"/>
      <c r="P55" s="190">
        <f>SUM(D55:O55)</f>
        <v>1968</v>
      </c>
      <c r="Q55" s="191"/>
      <c r="R55" s="192"/>
      <c r="S55" s="144"/>
      <c r="T55" s="121"/>
    </row>
    <row r="56" spans="1:25" ht="13.5" customHeight="1" x14ac:dyDescent="0.15">
      <c r="A56" s="400"/>
      <c r="B56" s="402"/>
      <c r="C56" s="146" t="s">
        <v>29</v>
      </c>
      <c r="D56" s="147">
        <f>30*24-D46</f>
        <v>592</v>
      </c>
      <c r="E56" s="148"/>
      <c r="F56" s="148"/>
      <c r="G56" s="149"/>
      <c r="H56" s="148"/>
      <c r="I56" s="148"/>
      <c r="J56" s="148"/>
      <c r="K56" s="148"/>
      <c r="L56" s="149"/>
      <c r="M56" s="403">
        <f>30*24</f>
        <v>720</v>
      </c>
      <c r="N56" s="404">
        <f>31*24</f>
        <v>744</v>
      </c>
      <c r="O56" s="404">
        <f>31*24</f>
        <v>744</v>
      </c>
      <c r="P56" s="405">
        <f>SUM(D56:O57)</f>
        <v>5880</v>
      </c>
      <c r="Q56" s="193"/>
      <c r="R56" s="151"/>
      <c r="S56" s="152"/>
      <c r="T56" s="153"/>
    </row>
    <row r="57" spans="1:25" ht="13.5" customHeight="1" x14ac:dyDescent="0.15">
      <c r="A57" s="400"/>
      <c r="B57" s="154" t="s">
        <v>8</v>
      </c>
      <c r="C57" s="297" t="s">
        <v>29</v>
      </c>
      <c r="D57" s="155"/>
      <c r="E57" s="156"/>
      <c r="F57" s="156"/>
      <c r="G57" s="157"/>
      <c r="H57" s="158">
        <f>31*24-H47</f>
        <v>712</v>
      </c>
      <c r="I57" s="158">
        <f>31*24-I47</f>
        <v>624</v>
      </c>
      <c r="J57" s="158">
        <f>31*24-J47</f>
        <v>600</v>
      </c>
      <c r="K57" s="158">
        <f>28*24-K47</f>
        <v>520</v>
      </c>
      <c r="L57" s="159">
        <f>31*24-L47</f>
        <v>624</v>
      </c>
      <c r="M57" s="384"/>
      <c r="N57" s="386"/>
      <c r="O57" s="386"/>
      <c r="P57" s="406"/>
      <c r="Q57" s="194"/>
      <c r="R57" s="162"/>
      <c r="S57" s="163"/>
      <c r="T57" s="114"/>
    </row>
    <row r="58" spans="1:25" ht="13.5" customHeight="1" thickBot="1" x14ac:dyDescent="0.2">
      <c r="A58" s="387" t="s">
        <v>36</v>
      </c>
      <c r="B58" s="388"/>
      <c r="C58" s="297" t="s">
        <v>96</v>
      </c>
      <c r="D58" s="364">
        <f>IF(E19&gt;0,I19/E19,0)</f>
        <v>0</v>
      </c>
      <c r="E58" s="365"/>
      <c r="F58" s="365"/>
      <c r="G58" s="366"/>
      <c r="H58" s="389">
        <f>IF(F19&gt;0,J19/F19,0)</f>
        <v>0</v>
      </c>
      <c r="I58" s="390"/>
      <c r="J58" s="390"/>
      <c r="K58" s="390"/>
      <c r="L58" s="391"/>
      <c r="M58" s="195"/>
      <c r="N58" s="196"/>
      <c r="O58" s="196"/>
      <c r="P58" s="117"/>
      <c r="Q58" s="118"/>
      <c r="R58" s="392"/>
      <c r="S58" s="393"/>
      <c r="T58" s="394"/>
      <c r="V58" s="1" t="s">
        <v>103</v>
      </c>
    </row>
    <row r="59" spans="1:25" ht="13.5" customHeight="1" x14ac:dyDescent="0.15">
      <c r="A59" s="373" t="s">
        <v>37</v>
      </c>
      <c r="B59" s="376" t="s">
        <v>7</v>
      </c>
      <c r="C59" s="121" t="s">
        <v>16</v>
      </c>
      <c r="D59" s="137"/>
      <c r="E59" s="197">
        <f>+E52*1000*$D$58+E55*$M$19</f>
        <v>0</v>
      </c>
      <c r="F59" s="197">
        <f>+F52*1000*$D$58+F55*$M$19</f>
        <v>0</v>
      </c>
      <c r="G59" s="198">
        <f>+G52*1000*$D$58+G55*$M$19</f>
        <v>0</v>
      </c>
      <c r="H59" s="140"/>
      <c r="I59" s="140"/>
      <c r="J59" s="140"/>
      <c r="K59" s="140"/>
      <c r="L59" s="141"/>
      <c r="M59" s="199"/>
      <c r="N59" s="199"/>
      <c r="O59" s="199"/>
      <c r="P59" s="200">
        <f>SUM(D59:O59)</f>
        <v>0</v>
      </c>
      <c r="Q59" s="378">
        <f>+SUM(P59:P60)</f>
        <v>0</v>
      </c>
      <c r="R59" s="192"/>
      <c r="S59" s="144"/>
      <c r="T59" s="121"/>
      <c r="V59" s="286" t="s">
        <v>71</v>
      </c>
      <c r="W59" s="287"/>
      <c r="X59" s="177">
        <f>+P69</f>
        <v>0</v>
      </c>
    </row>
    <row r="60" spans="1:25" ht="13.5" customHeight="1" thickBot="1" x14ac:dyDescent="0.2">
      <c r="A60" s="374"/>
      <c r="B60" s="377"/>
      <c r="C60" s="146" t="s">
        <v>29</v>
      </c>
      <c r="D60" s="201">
        <f>+D53*1000*$D$58+D56*M19</f>
        <v>0</v>
      </c>
      <c r="E60" s="148"/>
      <c r="F60" s="148"/>
      <c r="G60" s="149"/>
      <c r="H60" s="148"/>
      <c r="I60" s="148"/>
      <c r="J60" s="148"/>
      <c r="K60" s="148"/>
      <c r="L60" s="149"/>
      <c r="M60" s="395">
        <f>+M56*$M$19</f>
        <v>0</v>
      </c>
      <c r="N60" s="397">
        <f>+N56*$M$19</f>
        <v>0</v>
      </c>
      <c r="O60" s="397">
        <f>+O56*$M$19</f>
        <v>0</v>
      </c>
      <c r="P60" s="202">
        <f>SUM(D60:O60)</f>
        <v>0</v>
      </c>
      <c r="Q60" s="379"/>
      <c r="R60" s="151"/>
      <c r="S60" s="152"/>
      <c r="T60" s="153"/>
      <c r="V60" s="203" t="s">
        <v>70</v>
      </c>
      <c r="W60" s="204"/>
      <c r="X60" s="145">
        <f>+P70</f>
        <v>0</v>
      </c>
    </row>
    <row r="61" spans="1:25" ht="13.5" customHeight="1" thickTop="1" thickBot="1" x14ac:dyDescent="0.2">
      <c r="A61" s="382"/>
      <c r="B61" s="154" t="s">
        <v>8</v>
      </c>
      <c r="C61" s="297" t="s">
        <v>29</v>
      </c>
      <c r="D61" s="205"/>
      <c r="E61" s="156"/>
      <c r="F61" s="156"/>
      <c r="G61" s="157"/>
      <c r="H61" s="290">
        <f>+H54*1000*$H$58+H57*$N$19</f>
        <v>0</v>
      </c>
      <c r="I61" s="290">
        <f>+I54*1000*$H$58+I57*$N$19</f>
        <v>0</v>
      </c>
      <c r="J61" s="290">
        <f>+J54*1000*$H$58+J57*$N$19</f>
        <v>0</v>
      </c>
      <c r="K61" s="290">
        <f>+K54*1000*$H$58+K57*$N$19</f>
        <v>0</v>
      </c>
      <c r="L61" s="206">
        <f>+L54*1000*$H$58+L57*$N$19</f>
        <v>0</v>
      </c>
      <c r="M61" s="396"/>
      <c r="N61" s="398"/>
      <c r="O61" s="398"/>
      <c r="P61" s="207"/>
      <c r="Q61" s="176">
        <f>+SUM(D61:L61)</f>
        <v>0</v>
      </c>
      <c r="R61" s="162"/>
      <c r="S61" s="163"/>
      <c r="T61" s="114"/>
      <c r="V61" s="380" t="s">
        <v>2</v>
      </c>
      <c r="W61" s="381"/>
      <c r="X61" s="186">
        <f>SUM(X59:X60)</f>
        <v>0</v>
      </c>
    </row>
    <row r="62" spans="1:25" ht="13.5" customHeight="1" x14ac:dyDescent="0.15">
      <c r="A62" s="373" t="s">
        <v>38</v>
      </c>
      <c r="B62" s="376" t="s">
        <v>7</v>
      </c>
      <c r="C62" s="121" t="s">
        <v>16</v>
      </c>
      <c r="D62" s="137"/>
      <c r="E62" s="173">
        <f>+E45*$I$31+E55*$M$31</f>
        <v>0</v>
      </c>
      <c r="F62" s="173">
        <f>+F45*$I$31+F55*$M$31</f>
        <v>0</v>
      </c>
      <c r="G62" s="174">
        <f>+G45*$I$31+G55*$M$31</f>
        <v>0</v>
      </c>
      <c r="H62" s="140"/>
      <c r="I62" s="140"/>
      <c r="J62" s="140"/>
      <c r="K62" s="140"/>
      <c r="L62" s="141"/>
      <c r="M62" s="199"/>
      <c r="N62" s="199"/>
      <c r="O62" s="199"/>
      <c r="P62" s="200">
        <f>SUM(D62:O62)</f>
        <v>0</v>
      </c>
      <c r="Q62" s="378">
        <f>+SUM(P62:P63)</f>
        <v>0</v>
      </c>
      <c r="R62" s="143"/>
      <c r="S62" s="144"/>
      <c r="T62" s="121"/>
    </row>
    <row r="63" spans="1:25" ht="13.5" customHeight="1" thickBot="1" x14ac:dyDescent="0.2">
      <c r="A63" s="374"/>
      <c r="B63" s="377"/>
      <c r="C63" s="146" t="s">
        <v>29</v>
      </c>
      <c r="D63" s="175">
        <f>+D46*$I$31+D56*$M$31</f>
        <v>0</v>
      </c>
      <c r="E63" s="148"/>
      <c r="F63" s="148"/>
      <c r="G63" s="149"/>
      <c r="H63" s="148"/>
      <c r="I63" s="148"/>
      <c r="J63" s="148"/>
      <c r="K63" s="148"/>
      <c r="L63" s="149"/>
      <c r="M63" s="383">
        <f>+M56*$M$31</f>
        <v>0</v>
      </c>
      <c r="N63" s="385">
        <f>+N56*$M$31</f>
        <v>0</v>
      </c>
      <c r="O63" s="385">
        <f>+O56*$M$31</f>
        <v>0</v>
      </c>
      <c r="P63" s="202">
        <f>SUM(D63:O63)</f>
        <v>0</v>
      </c>
      <c r="Q63" s="379"/>
      <c r="R63" s="151"/>
      <c r="S63" s="152"/>
      <c r="T63" s="153"/>
      <c r="V63" s="1" t="s">
        <v>104</v>
      </c>
      <c r="Y63" s="136"/>
    </row>
    <row r="64" spans="1:25" ht="13.5" customHeight="1" x14ac:dyDescent="0.15">
      <c r="A64" s="382"/>
      <c r="B64" s="154" t="s">
        <v>8</v>
      </c>
      <c r="C64" s="297" t="s">
        <v>29</v>
      </c>
      <c r="D64" s="208"/>
      <c r="E64" s="156"/>
      <c r="F64" s="156"/>
      <c r="G64" s="157"/>
      <c r="H64" s="289">
        <f>+H47*$J$31+H57*$N$31</f>
        <v>0</v>
      </c>
      <c r="I64" s="289">
        <f>+I47*$J$31+I57*$N$31</f>
        <v>0</v>
      </c>
      <c r="J64" s="289">
        <f>+J47*$J$31+J57*$N$31</f>
        <v>0</v>
      </c>
      <c r="K64" s="289">
        <f>+K47*$J$31+K57*$N$31</f>
        <v>0</v>
      </c>
      <c r="L64" s="176">
        <f>+L47*$J$31+L57*$N$31</f>
        <v>0</v>
      </c>
      <c r="M64" s="384"/>
      <c r="N64" s="386"/>
      <c r="O64" s="386"/>
      <c r="P64" s="207"/>
      <c r="Q64" s="176">
        <f>+SUM(D64:L64)</f>
        <v>0</v>
      </c>
      <c r="R64" s="162"/>
      <c r="S64" s="163"/>
      <c r="T64" s="114"/>
      <c r="V64" s="286" t="s">
        <v>71</v>
      </c>
      <c r="W64" s="287"/>
      <c r="X64" s="177">
        <f>+P72</f>
        <v>0</v>
      </c>
    </row>
    <row r="65" spans="1:24" ht="13.5" customHeight="1" thickBot="1" x14ac:dyDescent="0.2">
      <c r="A65" s="373" t="s">
        <v>93</v>
      </c>
      <c r="B65" s="376" t="s">
        <v>7</v>
      </c>
      <c r="C65" s="121" t="s">
        <v>16</v>
      </c>
      <c r="D65" s="137"/>
      <c r="E65" s="209"/>
      <c r="F65" s="209"/>
      <c r="G65" s="210"/>
      <c r="H65" s="140"/>
      <c r="I65" s="140"/>
      <c r="J65" s="140"/>
      <c r="K65" s="140"/>
      <c r="L65" s="141"/>
      <c r="M65" s="199"/>
      <c r="N65" s="199"/>
      <c r="O65" s="199"/>
      <c r="P65" s="200">
        <f>SUM(D65:O65)</f>
        <v>0</v>
      </c>
      <c r="Q65" s="378">
        <f>+SUM(P65:P66)</f>
        <v>0</v>
      </c>
      <c r="R65" s="352" t="s">
        <v>64</v>
      </c>
      <c r="S65" s="353"/>
      <c r="T65" s="354"/>
      <c r="V65" s="203" t="s">
        <v>70</v>
      </c>
      <c r="W65" s="204"/>
      <c r="X65" s="145">
        <f>+P73</f>
        <v>0</v>
      </c>
    </row>
    <row r="66" spans="1:24" ht="13.5" customHeight="1" thickTop="1" thickBot="1" x14ac:dyDescent="0.2">
      <c r="A66" s="374"/>
      <c r="B66" s="377"/>
      <c r="C66" s="146" t="s">
        <v>29</v>
      </c>
      <c r="D66" s="211"/>
      <c r="E66" s="148"/>
      <c r="F66" s="148"/>
      <c r="G66" s="149"/>
      <c r="H66" s="148"/>
      <c r="I66" s="148"/>
      <c r="J66" s="148"/>
      <c r="K66" s="148"/>
      <c r="L66" s="149"/>
      <c r="M66" s="148"/>
      <c r="N66" s="148"/>
      <c r="O66" s="148"/>
      <c r="P66" s="202">
        <f>SUM(D66:O66)</f>
        <v>0</v>
      </c>
      <c r="Q66" s="379"/>
      <c r="R66" s="151"/>
      <c r="S66" s="152"/>
      <c r="T66" s="153"/>
      <c r="V66" s="380" t="s">
        <v>2</v>
      </c>
      <c r="W66" s="381"/>
      <c r="X66" s="186">
        <f>SUM(X64:X65)</f>
        <v>0</v>
      </c>
    </row>
    <row r="67" spans="1:24" ht="13.5" customHeight="1" thickBot="1" x14ac:dyDescent="0.2">
      <c r="A67" s="375"/>
      <c r="B67" s="212" t="s">
        <v>8</v>
      </c>
      <c r="C67" s="5" t="s">
        <v>29</v>
      </c>
      <c r="D67" s="213"/>
      <c r="E67" s="214"/>
      <c r="F67" s="214"/>
      <c r="G67" s="215"/>
      <c r="H67" s="216"/>
      <c r="I67" s="216"/>
      <c r="J67" s="216"/>
      <c r="K67" s="216"/>
      <c r="L67" s="217"/>
      <c r="M67" s="213"/>
      <c r="N67" s="214"/>
      <c r="O67" s="214"/>
      <c r="P67" s="218"/>
      <c r="Q67" s="219">
        <f>+SUM(D67:O67)</f>
        <v>0</v>
      </c>
      <c r="R67" s="220"/>
      <c r="S67" s="221"/>
      <c r="T67" s="222"/>
    </row>
    <row r="68" spans="1:24" ht="13.5" customHeight="1" thickTop="1" x14ac:dyDescent="0.15">
      <c r="A68" s="362" t="s">
        <v>105</v>
      </c>
      <c r="B68" s="363"/>
      <c r="C68" s="297" t="s">
        <v>116</v>
      </c>
      <c r="D68" s="364">
        <f>IF(E19&gt;0,+Q19/E19*3.6/46,0)</f>
        <v>0</v>
      </c>
      <c r="E68" s="365"/>
      <c r="F68" s="365"/>
      <c r="G68" s="366"/>
      <c r="H68" s="367">
        <f>IF(F19&gt;0,+R19/F19*3.6/46,0)</f>
        <v>0</v>
      </c>
      <c r="I68" s="368"/>
      <c r="J68" s="368"/>
      <c r="K68" s="368"/>
      <c r="L68" s="369"/>
      <c r="M68" s="223"/>
      <c r="N68" s="223"/>
      <c r="O68" s="223"/>
      <c r="P68" s="117"/>
      <c r="Q68" s="118"/>
      <c r="R68" s="370"/>
      <c r="S68" s="371"/>
      <c r="T68" s="372"/>
    </row>
    <row r="69" spans="1:24" ht="13.5" customHeight="1" x14ac:dyDescent="0.15">
      <c r="A69" s="346" t="s">
        <v>106</v>
      </c>
      <c r="B69" s="347"/>
      <c r="C69" s="224" t="s">
        <v>63</v>
      </c>
      <c r="D69" s="112">
        <f>+D53*1000*$D$68</f>
        <v>0</v>
      </c>
      <c r="E69" s="112">
        <f>+E52*1000*$D$68</f>
        <v>0</v>
      </c>
      <c r="F69" s="112">
        <f>+F52*1000*$D$68</f>
        <v>0</v>
      </c>
      <c r="G69" s="285">
        <f>+G52*1000*$D$68</f>
        <v>0</v>
      </c>
      <c r="H69" s="199"/>
      <c r="I69" s="199"/>
      <c r="J69" s="199"/>
      <c r="K69" s="199"/>
      <c r="L69" s="225"/>
      <c r="M69" s="148"/>
      <c r="N69" s="148"/>
      <c r="O69" s="148"/>
      <c r="P69" s="350">
        <f>SUM(D69:O69)</f>
        <v>0</v>
      </c>
      <c r="Q69" s="351"/>
      <c r="R69" s="352" t="s">
        <v>62</v>
      </c>
      <c r="S69" s="353"/>
      <c r="T69" s="354"/>
    </row>
    <row r="70" spans="1:24" ht="13.5" customHeight="1" thickBot="1" x14ac:dyDescent="0.2">
      <c r="A70" s="348"/>
      <c r="B70" s="349"/>
      <c r="C70" s="5" t="s">
        <v>51</v>
      </c>
      <c r="D70" s="226"/>
      <c r="E70" s="227"/>
      <c r="F70" s="227"/>
      <c r="G70" s="228"/>
      <c r="H70" s="229">
        <f>+H54*1000*$H$68</f>
        <v>0</v>
      </c>
      <c r="I70" s="229">
        <f>+I54*1000*$H$68</f>
        <v>0</v>
      </c>
      <c r="J70" s="229">
        <f>+J54*1000*$H$68</f>
        <v>0</v>
      </c>
      <c r="K70" s="229">
        <f>+K54*1000*$H$68</f>
        <v>0</v>
      </c>
      <c r="L70" s="230">
        <f>+L54*1000*$H$68</f>
        <v>0</v>
      </c>
      <c r="M70" s="213"/>
      <c r="N70" s="214"/>
      <c r="O70" s="214"/>
      <c r="P70" s="355">
        <f>SUM(D70:O70)</f>
        <v>0</v>
      </c>
      <c r="Q70" s="356"/>
      <c r="R70" s="220"/>
      <c r="S70" s="221"/>
      <c r="T70" s="222"/>
    </row>
    <row r="71" spans="1:24" ht="13.5" customHeight="1" thickTop="1" x14ac:dyDescent="0.15">
      <c r="A71" s="362" t="s">
        <v>107</v>
      </c>
      <c r="B71" s="363"/>
      <c r="C71" s="297" t="s">
        <v>117</v>
      </c>
      <c r="D71" s="364">
        <f>IF(E19&gt;0,+Q19/E19*3.6/99,0)</f>
        <v>0</v>
      </c>
      <c r="E71" s="365"/>
      <c r="F71" s="365"/>
      <c r="G71" s="366"/>
      <c r="H71" s="367">
        <f>IF(F19&gt;0,+R19/F19*3.6/99,0)</f>
        <v>0</v>
      </c>
      <c r="I71" s="368"/>
      <c r="J71" s="368"/>
      <c r="K71" s="368"/>
      <c r="L71" s="369"/>
      <c r="M71" s="223"/>
      <c r="N71" s="223"/>
      <c r="O71" s="223"/>
      <c r="P71" s="117"/>
      <c r="Q71" s="118"/>
      <c r="R71" s="370"/>
      <c r="S71" s="371"/>
      <c r="T71" s="372"/>
    </row>
    <row r="72" spans="1:24" ht="13.5" customHeight="1" x14ac:dyDescent="0.15">
      <c r="A72" s="346" t="s">
        <v>108</v>
      </c>
      <c r="B72" s="347"/>
      <c r="C72" s="224" t="s">
        <v>63</v>
      </c>
      <c r="D72" s="112">
        <f>+D53*1000*$D$71</f>
        <v>0</v>
      </c>
      <c r="E72" s="112">
        <f>+E52*1000*$D$71</f>
        <v>0</v>
      </c>
      <c r="F72" s="112">
        <f>+F52*1000*$D$71</f>
        <v>0</v>
      </c>
      <c r="G72" s="285">
        <f>+G52*1000*$D$71</f>
        <v>0</v>
      </c>
      <c r="H72" s="199"/>
      <c r="I72" s="199"/>
      <c r="J72" s="199"/>
      <c r="K72" s="199"/>
      <c r="L72" s="225"/>
      <c r="M72" s="148"/>
      <c r="N72" s="148"/>
      <c r="O72" s="148"/>
      <c r="P72" s="350">
        <f>SUM(D72:O72)</f>
        <v>0</v>
      </c>
      <c r="Q72" s="351"/>
      <c r="R72" s="352" t="s">
        <v>62</v>
      </c>
      <c r="S72" s="353"/>
      <c r="T72" s="354"/>
    </row>
    <row r="73" spans="1:24" ht="13.5" customHeight="1" thickBot="1" x14ac:dyDescent="0.2">
      <c r="A73" s="348"/>
      <c r="B73" s="349"/>
      <c r="C73" s="5" t="s">
        <v>51</v>
      </c>
      <c r="D73" s="226"/>
      <c r="E73" s="227"/>
      <c r="F73" s="227"/>
      <c r="G73" s="228"/>
      <c r="H73" s="229">
        <f>+H54*1000*$H$71</f>
        <v>0</v>
      </c>
      <c r="I73" s="229">
        <f>+I54*1000*$H$71</f>
        <v>0</v>
      </c>
      <c r="J73" s="229">
        <f>+J54*1000*$H$71</f>
        <v>0</v>
      </c>
      <c r="K73" s="229">
        <f>+K54*1000*$H$71</f>
        <v>0</v>
      </c>
      <c r="L73" s="230">
        <f>+L54*1000*$H$71</f>
        <v>0</v>
      </c>
      <c r="M73" s="213"/>
      <c r="N73" s="214"/>
      <c r="O73" s="214"/>
      <c r="P73" s="355">
        <f>SUM(D73:O73)</f>
        <v>0</v>
      </c>
      <c r="Q73" s="356"/>
      <c r="R73" s="220"/>
      <c r="S73" s="221"/>
      <c r="T73" s="222"/>
    </row>
    <row r="74" spans="1:24" s="256" customFormat="1" ht="13.5" customHeight="1" thickTop="1" x14ac:dyDescent="0.15">
      <c r="A74" s="235"/>
      <c r="B74" s="235"/>
      <c r="C74" s="235"/>
      <c r="D74" s="265"/>
      <c r="E74" s="265"/>
      <c r="F74" s="265"/>
      <c r="G74" s="265"/>
      <c r="H74" s="266"/>
      <c r="I74" s="266"/>
      <c r="J74" s="266"/>
      <c r="K74" s="266"/>
      <c r="L74" s="266"/>
      <c r="M74" s="267"/>
      <c r="N74" s="267"/>
      <c r="O74" s="267"/>
      <c r="P74" s="266"/>
      <c r="Q74" s="266"/>
      <c r="R74" s="235"/>
      <c r="S74" s="235"/>
      <c r="T74" s="235"/>
    </row>
    <row r="75" spans="1:24" ht="13.5" customHeight="1" thickBot="1" x14ac:dyDescent="0.2">
      <c r="A75" s="1" t="s">
        <v>39</v>
      </c>
      <c r="D75" s="231"/>
      <c r="H75" s="1"/>
    </row>
    <row r="76" spans="1:24" ht="13.5" customHeight="1" x14ac:dyDescent="0.15">
      <c r="A76" s="357" t="s">
        <v>40</v>
      </c>
      <c r="B76" s="358"/>
      <c r="C76" s="359"/>
      <c r="D76" s="360"/>
      <c r="E76" s="360"/>
      <c r="F76" s="361"/>
      <c r="H76" s="232"/>
      <c r="I76" s="232"/>
      <c r="J76" s="232"/>
      <c r="K76" s="232"/>
      <c r="L76" s="233"/>
      <c r="M76" s="233"/>
      <c r="N76" s="233"/>
      <c r="O76" s="234"/>
      <c r="P76" s="234"/>
      <c r="Q76" s="234"/>
      <c r="R76" s="234"/>
      <c r="S76" s="232"/>
      <c r="T76" s="232"/>
      <c r="U76" s="232"/>
      <c r="V76" s="232"/>
      <c r="W76" s="232"/>
    </row>
    <row r="77" spans="1:24" ht="13.5" customHeight="1" x14ac:dyDescent="0.15">
      <c r="A77" s="335" t="s">
        <v>109</v>
      </c>
      <c r="B77" s="336"/>
      <c r="C77" s="337"/>
      <c r="D77" s="338"/>
      <c r="E77" s="338"/>
      <c r="F77" s="339"/>
      <c r="H77" s="232"/>
      <c r="I77" s="232"/>
      <c r="J77" s="235"/>
      <c r="K77" s="235"/>
      <c r="L77" s="235"/>
      <c r="M77" s="235"/>
      <c r="N77" s="235"/>
      <c r="O77" s="235"/>
      <c r="P77" s="235"/>
      <c r="Q77" s="235"/>
      <c r="R77" s="235"/>
      <c r="S77" s="235"/>
      <c r="T77" s="236"/>
      <c r="U77" s="236"/>
      <c r="V77" s="236"/>
      <c r="W77" s="236"/>
    </row>
    <row r="78" spans="1:24" ht="13.5" customHeight="1" thickBot="1" x14ac:dyDescent="0.2">
      <c r="A78" s="340" t="s">
        <v>110</v>
      </c>
      <c r="B78" s="341"/>
      <c r="C78" s="342"/>
      <c r="D78" s="343"/>
      <c r="E78" s="343"/>
      <c r="F78" s="344"/>
      <c r="H78" s="232"/>
      <c r="I78" s="232"/>
      <c r="J78" s="235"/>
      <c r="K78" s="235"/>
      <c r="L78" s="235"/>
      <c r="M78" s="235"/>
      <c r="N78" s="235"/>
      <c r="O78" s="235"/>
      <c r="P78" s="235"/>
      <c r="Q78" s="235"/>
      <c r="R78" s="235"/>
      <c r="S78" s="235"/>
      <c r="T78" s="236"/>
      <c r="U78" s="236"/>
      <c r="V78" s="236"/>
      <c r="W78" s="236"/>
    </row>
    <row r="79" spans="1:24" s="256" customFormat="1" ht="13.5" customHeight="1" x14ac:dyDescent="0.15">
      <c r="A79" s="268"/>
      <c r="B79" s="268"/>
      <c r="C79" s="235"/>
      <c r="D79" s="235"/>
      <c r="E79" s="235"/>
      <c r="F79" s="235"/>
      <c r="H79" s="232"/>
      <c r="I79" s="232"/>
      <c r="J79" s="235"/>
      <c r="K79" s="235"/>
      <c r="L79" s="235"/>
      <c r="M79" s="235"/>
      <c r="N79" s="235"/>
      <c r="O79" s="235"/>
      <c r="P79" s="235"/>
      <c r="Q79" s="235"/>
      <c r="R79" s="235"/>
      <c r="S79" s="235"/>
      <c r="T79" s="236"/>
      <c r="U79" s="236"/>
      <c r="V79" s="236"/>
      <c r="W79" s="236"/>
    </row>
    <row r="80" spans="1:24" ht="13.5" customHeight="1" thickBot="1" x14ac:dyDescent="0.2">
      <c r="A80" s="345" t="s">
        <v>41</v>
      </c>
      <c r="B80" s="345"/>
      <c r="C80" s="231" t="s">
        <v>61</v>
      </c>
      <c r="I80" s="237"/>
      <c r="V80" s="237"/>
    </row>
    <row r="81" spans="1:25" ht="13.5" customHeight="1" thickTop="1" thickBot="1" x14ac:dyDescent="0.2">
      <c r="A81" s="238" t="s">
        <v>42</v>
      </c>
      <c r="B81" s="239" t="s">
        <v>43</v>
      </c>
      <c r="C81" s="239"/>
      <c r="D81" s="240"/>
      <c r="E81" s="239" t="s">
        <v>44</v>
      </c>
      <c r="F81" s="239"/>
      <c r="G81" s="239"/>
      <c r="H81" s="239"/>
      <c r="I81" s="239"/>
      <c r="J81" s="239"/>
      <c r="K81" s="239"/>
      <c r="L81" s="239"/>
      <c r="M81" s="239"/>
      <c r="N81" s="239"/>
      <c r="O81" s="239"/>
      <c r="P81" s="239"/>
      <c r="Q81" s="239"/>
      <c r="R81" s="239"/>
      <c r="S81" s="239"/>
      <c r="T81" s="240"/>
      <c r="U81" s="318" t="s">
        <v>45</v>
      </c>
      <c r="V81" s="320"/>
      <c r="W81" s="318" t="s">
        <v>5</v>
      </c>
      <c r="X81" s="319"/>
      <c r="Y81" s="320"/>
    </row>
    <row r="82" spans="1:25" ht="13.5" customHeight="1" thickTop="1" x14ac:dyDescent="0.15">
      <c r="A82" s="321" t="s">
        <v>46</v>
      </c>
      <c r="B82" s="263" t="s">
        <v>47</v>
      </c>
      <c r="C82" s="21"/>
      <c r="D82" s="22"/>
      <c r="E82" s="269">
        <v>1809.26</v>
      </c>
      <c r="F82" s="270" t="s">
        <v>52</v>
      </c>
      <c r="G82" s="264">
        <f>+B33</f>
        <v>0</v>
      </c>
      <c r="H82" s="293" t="s">
        <v>118</v>
      </c>
      <c r="I82" s="271"/>
      <c r="J82" s="293" t="s">
        <v>119</v>
      </c>
      <c r="K82" s="293">
        <v>12</v>
      </c>
      <c r="L82" s="21" t="s">
        <v>53</v>
      </c>
      <c r="M82" s="271"/>
      <c r="N82" s="322"/>
      <c r="O82" s="322"/>
      <c r="P82" s="21"/>
      <c r="Q82" s="21"/>
      <c r="R82" s="21"/>
      <c r="S82" s="21"/>
      <c r="T82" s="22"/>
      <c r="U82" s="323">
        <f>E82*G82*K82</f>
        <v>0</v>
      </c>
      <c r="V82" s="324"/>
      <c r="W82" s="325" t="s">
        <v>60</v>
      </c>
      <c r="X82" s="326"/>
      <c r="Y82" s="327"/>
    </row>
    <row r="83" spans="1:25" ht="13.5" customHeight="1" x14ac:dyDescent="0.15">
      <c r="A83" s="309"/>
      <c r="B83" s="328" t="s">
        <v>48</v>
      </c>
      <c r="C83" s="330" t="s">
        <v>7</v>
      </c>
      <c r="D83" s="259" t="s">
        <v>16</v>
      </c>
      <c r="E83" s="260" t="s">
        <v>120</v>
      </c>
      <c r="F83" s="272">
        <v>15.84</v>
      </c>
      <c r="G83" s="273" t="s">
        <v>121</v>
      </c>
      <c r="H83" s="273">
        <v>-2.69</v>
      </c>
      <c r="I83" s="273" t="s">
        <v>121</v>
      </c>
      <c r="J83" s="273">
        <v>2.9</v>
      </c>
      <c r="K83" s="274" t="s">
        <v>54</v>
      </c>
      <c r="L83" s="262">
        <f>INT(+X41)</f>
        <v>0</v>
      </c>
      <c r="M83" s="261" t="s">
        <v>122</v>
      </c>
      <c r="N83" s="261"/>
      <c r="O83" s="261"/>
      <c r="P83" s="261"/>
      <c r="Q83" s="261"/>
      <c r="R83" s="261"/>
      <c r="S83" s="261"/>
      <c r="T83" s="146"/>
      <c r="U83" s="332">
        <f>+(F83+H83+J83)*L83</f>
        <v>0</v>
      </c>
      <c r="V83" s="333"/>
      <c r="W83" s="301"/>
      <c r="X83" s="302"/>
      <c r="Y83" s="303"/>
    </row>
    <row r="84" spans="1:25" ht="13.5" customHeight="1" x14ac:dyDescent="0.15">
      <c r="A84" s="309"/>
      <c r="B84" s="329"/>
      <c r="C84" s="331"/>
      <c r="D84" s="282" t="s">
        <v>49</v>
      </c>
      <c r="E84" s="241" t="s">
        <v>120</v>
      </c>
      <c r="F84" s="275">
        <v>14.86</v>
      </c>
      <c r="G84" s="243" t="s">
        <v>121</v>
      </c>
      <c r="H84" s="243">
        <v>-2.69</v>
      </c>
      <c r="I84" s="243" t="s">
        <v>121</v>
      </c>
      <c r="J84" s="243">
        <v>2.9</v>
      </c>
      <c r="K84" s="276" t="s">
        <v>54</v>
      </c>
      <c r="L84" s="242">
        <f>INT(+X42)</f>
        <v>0</v>
      </c>
      <c r="M84" s="152" t="s">
        <v>123</v>
      </c>
      <c r="N84" s="152"/>
      <c r="O84" s="152"/>
      <c r="P84" s="152"/>
      <c r="Q84" s="152"/>
      <c r="R84" s="152"/>
      <c r="S84" s="152"/>
      <c r="T84" s="153"/>
      <c r="U84" s="314">
        <f>+(F84+H84+J84)*L84</f>
        <v>0</v>
      </c>
      <c r="V84" s="315"/>
      <c r="W84" s="301"/>
      <c r="X84" s="302"/>
      <c r="Y84" s="303"/>
    </row>
    <row r="85" spans="1:25" ht="13.5" customHeight="1" x14ac:dyDescent="0.15">
      <c r="A85" s="309"/>
      <c r="B85" s="329"/>
      <c r="C85" s="281" t="s">
        <v>8</v>
      </c>
      <c r="D85" s="334" t="s">
        <v>49</v>
      </c>
      <c r="E85" s="241" t="s">
        <v>124</v>
      </c>
      <c r="F85" s="275">
        <v>14.86</v>
      </c>
      <c r="G85" s="243" t="s">
        <v>125</v>
      </c>
      <c r="H85" s="243">
        <v>-2.69</v>
      </c>
      <c r="I85" s="243" t="s">
        <v>125</v>
      </c>
      <c r="J85" s="243">
        <v>2.9</v>
      </c>
      <c r="K85" s="276" t="s">
        <v>54</v>
      </c>
      <c r="L85" s="242">
        <f>INT(+X43)</f>
        <v>0</v>
      </c>
      <c r="M85" s="152" t="s">
        <v>123</v>
      </c>
      <c r="N85" s="152"/>
      <c r="O85" s="152"/>
      <c r="P85" s="152"/>
      <c r="Q85" s="152"/>
      <c r="R85" s="152"/>
      <c r="S85" s="152"/>
      <c r="T85" s="153"/>
      <c r="U85" s="314">
        <f>+(F85+H85+J85)*L85</f>
        <v>0</v>
      </c>
      <c r="V85" s="315"/>
      <c r="W85" s="301"/>
      <c r="X85" s="302"/>
      <c r="Y85" s="303"/>
    </row>
    <row r="86" spans="1:25" ht="13.5" customHeight="1" x14ac:dyDescent="0.15">
      <c r="A86" s="309"/>
      <c r="B86" s="329"/>
      <c r="C86" s="281" t="s">
        <v>59</v>
      </c>
      <c r="D86" s="334"/>
      <c r="E86" s="241" t="s">
        <v>124</v>
      </c>
      <c r="F86" s="275">
        <v>14.86</v>
      </c>
      <c r="G86" s="243" t="s">
        <v>125</v>
      </c>
      <c r="H86" s="243">
        <v>-2.69</v>
      </c>
      <c r="I86" s="243" t="s">
        <v>125</v>
      </c>
      <c r="J86" s="243">
        <v>2.9</v>
      </c>
      <c r="K86" s="276" t="s">
        <v>54</v>
      </c>
      <c r="L86" s="242">
        <f>INT(+X44)</f>
        <v>0</v>
      </c>
      <c r="M86" s="152" t="s">
        <v>123</v>
      </c>
      <c r="N86" s="244"/>
      <c r="O86" s="244"/>
      <c r="P86" s="244"/>
      <c r="Q86" s="244"/>
      <c r="R86" s="244"/>
      <c r="S86" s="244"/>
      <c r="T86" s="245"/>
      <c r="U86" s="314">
        <f>+(F86+H86+J86)*L86</f>
        <v>0</v>
      </c>
      <c r="V86" s="315"/>
      <c r="W86" s="301"/>
      <c r="X86" s="302"/>
      <c r="Y86" s="303"/>
    </row>
    <row r="87" spans="1:25" ht="13.5" customHeight="1" x14ac:dyDescent="0.15">
      <c r="A87" s="309"/>
      <c r="B87" s="246"/>
      <c r="C87" s="247"/>
      <c r="D87" s="245"/>
      <c r="E87" s="248"/>
      <c r="F87" s="248" t="s">
        <v>55</v>
      </c>
      <c r="G87" s="3"/>
      <c r="H87" s="3" t="s">
        <v>56</v>
      </c>
      <c r="I87" s="3"/>
      <c r="J87" s="3" t="s">
        <v>57</v>
      </c>
      <c r="K87" s="3"/>
      <c r="L87" s="249"/>
      <c r="M87" s="3"/>
      <c r="N87" s="244"/>
      <c r="O87" s="244"/>
      <c r="P87" s="244"/>
      <c r="Q87" s="244"/>
      <c r="R87" s="244"/>
      <c r="S87" s="244"/>
      <c r="T87" s="245"/>
      <c r="U87" s="316"/>
      <c r="V87" s="317"/>
      <c r="W87" s="301"/>
      <c r="X87" s="302"/>
      <c r="Y87" s="303"/>
    </row>
    <row r="88" spans="1:25" ht="13.5" customHeight="1" thickBot="1" x14ac:dyDescent="0.2">
      <c r="A88" s="310"/>
      <c r="B88" s="250" t="s">
        <v>50</v>
      </c>
      <c r="C88" s="251"/>
      <c r="D88" s="252"/>
      <c r="E88" s="253"/>
      <c r="F88" s="253"/>
      <c r="G88" s="253"/>
      <c r="H88" s="253"/>
      <c r="I88" s="253"/>
      <c r="J88" s="253"/>
      <c r="K88" s="253"/>
      <c r="L88" s="253"/>
      <c r="M88" s="253"/>
      <c r="N88" s="253"/>
      <c r="O88" s="253"/>
      <c r="P88" s="253"/>
      <c r="Q88" s="253"/>
      <c r="R88" s="253"/>
      <c r="S88" s="253"/>
      <c r="T88" s="254"/>
      <c r="U88" s="307">
        <f>SUM(U82:U87)</f>
        <v>0</v>
      </c>
      <c r="V88" s="308"/>
      <c r="W88" s="304"/>
      <c r="X88" s="305"/>
      <c r="Y88" s="306"/>
    </row>
    <row r="89" spans="1:25" ht="13.5" customHeight="1" thickTop="1" x14ac:dyDescent="0.15">
      <c r="A89" s="309" t="s">
        <v>111</v>
      </c>
      <c r="B89" s="311" t="s">
        <v>1</v>
      </c>
      <c r="C89" s="312"/>
      <c r="D89" s="313"/>
      <c r="E89" s="277">
        <v>87.74</v>
      </c>
      <c r="F89" s="152" t="s">
        <v>94</v>
      </c>
      <c r="G89" s="278">
        <f>X61</f>
        <v>0</v>
      </c>
      <c r="H89" s="152" t="s">
        <v>126</v>
      </c>
      <c r="I89" s="243"/>
      <c r="J89" s="243"/>
      <c r="K89" s="278"/>
      <c r="L89" s="243"/>
      <c r="M89" s="243"/>
      <c r="N89" s="243"/>
      <c r="O89" s="278"/>
      <c r="P89" s="152"/>
      <c r="Q89" s="152"/>
      <c r="R89" s="152"/>
      <c r="S89" s="152"/>
      <c r="T89" s="153"/>
      <c r="U89" s="314">
        <f>+E89*G89+I89*K89+M89*O89</f>
        <v>0</v>
      </c>
      <c r="V89" s="315"/>
      <c r="W89" s="301"/>
      <c r="X89" s="302"/>
      <c r="Y89" s="303"/>
    </row>
    <row r="90" spans="1:25" ht="13.5" customHeight="1" thickBot="1" x14ac:dyDescent="0.2">
      <c r="A90" s="310"/>
      <c r="B90" s="250" t="s">
        <v>50</v>
      </c>
      <c r="C90" s="251"/>
      <c r="D90" s="252"/>
      <c r="E90" s="253"/>
      <c r="F90" s="253"/>
      <c r="G90" s="253"/>
      <c r="H90" s="253"/>
      <c r="I90" s="253"/>
      <c r="J90" s="253"/>
      <c r="K90" s="253"/>
      <c r="L90" s="253"/>
      <c r="M90" s="253"/>
      <c r="N90" s="253"/>
      <c r="O90" s="253"/>
      <c r="P90" s="253"/>
      <c r="Q90" s="253"/>
      <c r="R90" s="253"/>
      <c r="S90" s="253"/>
      <c r="T90" s="254"/>
      <c r="U90" s="307">
        <f>SUM(U89:V89)</f>
        <v>0</v>
      </c>
      <c r="V90" s="308"/>
      <c r="W90" s="304"/>
      <c r="X90" s="305"/>
      <c r="Y90" s="306"/>
    </row>
    <row r="91" spans="1:25" ht="13.5" customHeight="1" thickTop="1" x14ac:dyDescent="0.15">
      <c r="A91" s="309" t="s">
        <v>112</v>
      </c>
      <c r="B91" s="311" t="s">
        <v>1</v>
      </c>
      <c r="C91" s="312"/>
      <c r="D91" s="313"/>
      <c r="E91" s="277">
        <v>310</v>
      </c>
      <c r="F91" s="152" t="s">
        <v>94</v>
      </c>
      <c r="G91" s="278">
        <f>X66</f>
        <v>0</v>
      </c>
      <c r="H91" s="152" t="s">
        <v>126</v>
      </c>
      <c r="I91" s="243"/>
      <c r="J91" s="243"/>
      <c r="K91" s="278"/>
      <c r="L91" s="243"/>
      <c r="M91" s="243"/>
      <c r="N91" s="243"/>
      <c r="O91" s="278"/>
      <c r="P91" s="243"/>
      <c r="Q91" s="152"/>
      <c r="R91" s="152"/>
      <c r="S91" s="152"/>
      <c r="T91" s="153"/>
      <c r="U91" s="314">
        <f>+E91*G91+I91*K91+M91*O91</f>
        <v>0</v>
      </c>
      <c r="V91" s="315"/>
      <c r="W91" s="301"/>
      <c r="X91" s="302"/>
      <c r="Y91" s="303"/>
    </row>
    <row r="92" spans="1:25" ht="13.5" customHeight="1" thickBot="1" x14ac:dyDescent="0.2">
      <c r="A92" s="310"/>
      <c r="B92" s="250" t="s">
        <v>50</v>
      </c>
      <c r="C92" s="251"/>
      <c r="D92" s="252"/>
      <c r="E92" s="253"/>
      <c r="F92" s="253"/>
      <c r="G92" s="253"/>
      <c r="H92" s="253"/>
      <c r="I92" s="253"/>
      <c r="J92" s="253"/>
      <c r="K92" s="253"/>
      <c r="L92" s="253"/>
      <c r="M92" s="253"/>
      <c r="N92" s="253"/>
      <c r="O92" s="253"/>
      <c r="P92" s="253"/>
      <c r="Q92" s="253"/>
      <c r="R92" s="253"/>
      <c r="S92" s="253"/>
      <c r="T92" s="254"/>
      <c r="U92" s="307">
        <f>SUM(U91:V91)</f>
        <v>0</v>
      </c>
      <c r="V92" s="308"/>
      <c r="W92" s="304"/>
      <c r="X92" s="305"/>
      <c r="Y92" s="306"/>
    </row>
    <row r="93" spans="1:25" ht="13.5" customHeight="1" thickTop="1" thickBot="1" x14ac:dyDescent="0.2">
      <c r="B93" s="255" t="s">
        <v>58</v>
      </c>
      <c r="S93" s="298" t="s">
        <v>0</v>
      </c>
      <c r="T93" s="298"/>
      <c r="U93" s="299">
        <f>+U88+U92+U90</f>
        <v>0</v>
      </c>
      <c r="V93" s="300"/>
      <c r="W93" s="249"/>
      <c r="X93" s="249"/>
      <c r="Y93" s="249"/>
    </row>
    <row r="94" spans="1:25" ht="13.5" customHeight="1" thickTop="1" x14ac:dyDescent="0.15">
      <c r="B94" s="255" t="s">
        <v>100</v>
      </c>
      <c r="C94" s="256"/>
      <c r="D94" s="256"/>
      <c r="E94" s="256"/>
      <c r="F94" s="256"/>
      <c r="G94" s="256"/>
      <c r="H94" s="256"/>
      <c r="I94" s="256"/>
      <c r="J94" s="256"/>
      <c r="K94" s="256"/>
      <c r="L94" s="257"/>
      <c r="M94" s="256"/>
      <c r="N94" s="256"/>
      <c r="O94" s="256"/>
      <c r="P94" s="256"/>
      <c r="Q94" s="256"/>
      <c r="R94" s="256"/>
      <c r="S94" s="256"/>
      <c r="U94" s="7"/>
    </row>
    <row r="95" spans="1:25" ht="13.5" customHeight="1" x14ac:dyDescent="0.15">
      <c r="B95" s="255" t="s">
        <v>97</v>
      </c>
      <c r="S95" s="92"/>
    </row>
  </sheetData>
  <mergeCells count="130">
    <mergeCell ref="I1:J1"/>
    <mergeCell ref="B3:F3"/>
    <mergeCell ref="G3:N3"/>
    <mergeCell ref="O3:R3"/>
    <mergeCell ref="D39:G39"/>
    <mergeCell ref="H39:L39"/>
    <mergeCell ref="M39:O39"/>
    <mergeCell ref="P39:Q40"/>
    <mergeCell ref="V40:X40"/>
    <mergeCell ref="S3:S7"/>
    <mergeCell ref="B4:C6"/>
    <mergeCell ref="D4:D6"/>
    <mergeCell ref="E4:F4"/>
    <mergeCell ref="G4:J4"/>
    <mergeCell ref="K4:N4"/>
    <mergeCell ref="O4:R4"/>
    <mergeCell ref="E5:F6"/>
    <mergeCell ref="G5:H6"/>
    <mergeCell ref="I5:J6"/>
    <mergeCell ref="K5:L6"/>
    <mergeCell ref="M5:N6"/>
    <mergeCell ref="O5:P6"/>
    <mergeCell ref="Q5:R6"/>
    <mergeCell ref="A41:A42"/>
    <mergeCell ref="D41:G41"/>
    <mergeCell ref="R41:T41"/>
    <mergeCell ref="V41:V42"/>
    <mergeCell ref="D42:G42"/>
    <mergeCell ref="H42:L42"/>
    <mergeCell ref="R42:T42"/>
    <mergeCell ref="W42:W44"/>
    <mergeCell ref="A43:A47"/>
    <mergeCell ref="D44:G44"/>
    <mergeCell ref="H44:L44"/>
    <mergeCell ref="B45:B46"/>
    <mergeCell ref="Q45:Q46"/>
    <mergeCell ref="V45:W45"/>
    <mergeCell ref="V46:X46"/>
    <mergeCell ref="V52:W52"/>
    <mergeCell ref="V53:W53"/>
    <mergeCell ref="V54:W54"/>
    <mergeCell ref="V47:V48"/>
    <mergeCell ref="A48:C48"/>
    <mergeCell ref="W48:W49"/>
    <mergeCell ref="A49:A51"/>
    <mergeCell ref="B49:B50"/>
    <mergeCell ref="Q49:Q50"/>
    <mergeCell ref="V50:W50"/>
    <mergeCell ref="V51:X51"/>
    <mergeCell ref="A55:A57"/>
    <mergeCell ref="B55:B56"/>
    <mergeCell ref="M56:M57"/>
    <mergeCell ref="N56:N57"/>
    <mergeCell ref="O56:O57"/>
    <mergeCell ref="P56:P57"/>
    <mergeCell ref="A52:A54"/>
    <mergeCell ref="B52:B53"/>
    <mergeCell ref="Q52:Q53"/>
    <mergeCell ref="A58:B58"/>
    <mergeCell ref="D58:G58"/>
    <mergeCell ref="H58:L58"/>
    <mergeCell ref="R58:T58"/>
    <mergeCell ref="A59:A61"/>
    <mergeCell ref="B59:B60"/>
    <mergeCell ref="Q59:Q60"/>
    <mergeCell ref="M60:M61"/>
    <mergeCell ref="N60:N61"/>
    <mergeCell ref="O60:O61"/>
    <mergeCell ref="V66:W66"/>
    <mergeCell ref="A68:B68"/>
    <mergeCell ref="D68:G68"/>
    <mergeCell ref="H68:L68"/>
    <mergeCell ref="R68:T68"/>
    <mergeCell ref="V61:W61"/>
    <mergeCell ref="A62:A64"/>
    <mergeCell ref="B62:B63"/>
    <mergeCell ref="Q62:Q63"/>
    <mergeCell ref="M63:M64"/>
    <mergeCell ref="N63:N64"/>
    <mergeCell ref="O63:O64"/>
    <mergeCell ref="A69:B70"/>
    <mergeCell ref="P69:Q69"/>
    <mergeCell ref="R69:T69"/>
    <mergeCell ref="P70:Q70"/>
    <mergeCell ref="A71:B71"/>
    <mergeCell ref="D71:G71"/>
    <mergeCell ref="H71:L71"/>
    <mergeCell ref="R71:T71"/>
    <mergeCell ref="A65:A67"/>
    <mergeCell ref="B65:B66"/>
    <mergeCell ref="Q65:Q66"/>
    <mergeCell ref="R65:T65"/>
    <mergeCell ref="A77:B77"/>
    <mergeCell ref="C77:F77"/>
    <mergeCell ref="A78:B78"/>
    <mergeCell ref="C78:F78"/>
    <mergeCell ref="A80:B80"/>
    <mergeCell ref="U81:V81"/>
    <mergeCell ref="A72:B73"/>
    <mergeCell ref="P72:Q72"/>
    <mergeCell ref="R72:T72"/>
    <mergeCell ref="P73:Q73"/>
    <mergeCell ref="A76:B76"/>
    <mergeCell ref="C76:F76"/>
    <mergeCell ref="U85:V85"/>
    <mergeCell ref="U86:V86"/>
    <mergeCell ref="U87:V87"/>
    <mergeCell ref="U88:V88"/>
    <mergeCell ref="A89:A90"/>
    <mergeCell ref="B89:D89"/>
    <mergeCell ref="U89:V89"/>
    <mergeCell ref="W81:Y81"/>
    <mergeCell ref="A82:A88"/>
    <mergeCell ref="N82:O82"/>
    <mergeCell ref="U82:V82"/>
    <mergeCell ref="W82:Y88"/>
    <mergeCell ref="B83:B86"/>
    <mergeCell ref="C83:C84"/>
    <mergeCell ref="U83:V83"/>
    <mergeCell ref="U84:V84"/>
    <mergeCell ref="D85:D86"/>
    <mergeCell ref="S93:T93"/>
    <mergeCell ref="U93:V93"/>
    <mergeCell ref="W89:Y90"/>
    <mergeCell ref="U90:V90"/>
    <mergeCell ref="A91:A92"/>
    <mergeCell ref="B91:D91"/>
    <mergeCell ref="U91:V91"/>
    <mergeCell ref="W91:Y92"/>
    <mergeCell ref="U92:V92"/>
  </mergeCells>
  <phoneticPr fontId="1"/>
  <pageMargins left="0.74803149606299213" right="0.15748031496062992" top="0.11811023622047245" bottom="0.15748031496062992" header="0.51181102362204722" footer="0.19685039370078741"/>
  <pageSetup paperSize="8" scale="70" fitToWidth="0" orientation="landscape" r:id="rId1"/>
  <headerFooter alignWithMargins="0"/>
  <rowBreaks count="1" manualBreakCount="1">
    <brk id="7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様式9-4</vt:lpstr>
      <vt:lpstr>'様式9-4'!Print_Area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磯村　真吾</cp:lastModifiedBy>
  <cp:lastPrinted>2018-10-12T02:12:12Z</cp:lastPrinted>
  <dcterms:created xsi:type="dcterms:W3CDTF">2017-07-06T01:55:36Z</dcterms:created>
  <dcterms:modified xsi:type="dcterms:W3CDTF">2018-10-31T08:33:09Z</dcterms:modified>
</cp:coreProperties>
</file>