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it-nas1\KAKYOYU\jichishinko\総代会・町内会\様式\出納簿\学区会計出納簿・決算書\★総代会学区会計簿明細NO.2\"/>
    </mc:Choice>
  </mc:AlternateContent>
  <bookViews>
    <workbookView xWindow="-120" yWindow="-120" windowWidth="38640" windowHeight="21240" tabRatio="892" firstSheet="4" activeTab="11"/>
  </bookViews>
  <sheets>
    <sheet name="学区科目テーブル" sheetId="1" r:id="rId1"/>
    <sheet name="学区会計出納簿" sheetId="2" r:id="rId2"/>
    <sheet name="学区総代会決算書" sheetId="3" r:id="rId3"/>
    <sheet name="学区会計監査報告書" sheetId="10" r:id="rId4"/>
    <sheet name="本年度予算表" sheetId="7" r:id="rId5"/>
    <sheet name="学区運営負担費-明細表" sheetId="8" r:id="rId6"/>
    <sheet name="業務委託料・助成金・補助金-明細表" sheetId="11" r:id="rId7"/>
    <sheet name="学区地域事業費" sheetId="9" r:id="rId8"/>
    <sheet name="学区団体負担費" sheetId="12" r:id="rId9"/>
    <sheet name="報償手数料収入" sheetId="13" r:id="rId10"/>
    <sheet name="防災防犯費" sheetId="14" r:id="rId11"/>
    <sheet name="借入金明細" sheetId="15" r:id="rId12"/>
    <sheet name="雑　収　入" sheetId="16" r:id="rId13"/>
    <sheet name="負　担　金" sheetId="17" r:id="rId14"/>
    <sheet name="総代活動費" sheetId="18" r:id="rId15"/>
    <sheet name="総代会役員手当" sheetId="19" r:id="rId16"/>
    <sheet name="教育委員会" sheetId="20" r:id="rId17"/>
    <sheet name="福祉委員会費" sheetId="21" r:id="rId18"/>
    <sheet name="諸事業運営費" sheetId="22" r:id="rId19"/>
    <sheet name="交通費" sheetId="23" r:id="rId20"/>
    <sheet name="研修費" sheetId="24" r:id="rId21"/>
    <sheet name="会　議　費" sheetId="25" r:id="rId22"/>
    <sheet name="渉　外　費" sheetId="26" r:id="rId23"/>
    <sheet name="需　用　費" sheetId="27" r:id="rId24"/>
    <sheet name="備　　品　　費" sheetId="28" r:id="rId25"/>
    <sheet name="通　信　運　搬　費" sheetId="29" r:id="rId26"/>
    <sheet name="防 災 防 犯 費" sheetId="31" r:id="rId27"/>
    <sheet name="環境整備費" sheetId="33" r:id="rId28"/>
    <sheet name="地域消防団費・交通安全対策費・婦人自主防災費" sheetId="32" r:id="rId29"/>
    <sheet name="学区施設運営費" sheetId="34" r:id="rId30"/>
    <sheet name="学校・保育園関係費" sheetId="35" r:id="rId31"/>
    <sheet name="雑　　　　費" sheetId="36" r:id="rId32"/>
    <sheet name="科目仕訳表" sheetId="4" r:id="rId33"/>
  </sheets>
  <definedNames>
    <definedName name="_xlnm.Print_Area" localSheetId="23">'需　用　費'!$A$1:$R$40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" i="12" l="1"/>
  <c r="D5" i="12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5" i="9"/>
  <c r="D5" i="19" l="1"/>
  <c r="D7" i="16" l="1"/>
  <c r="F28" i="32"/>
  <c r="L40" i="25" l="1"/>
  <c r="L39" i="25"/>
  <c r="D4" i="19"/>
  <c r="F35" i="18"/>
  <c r="D9" i="17"/>
  <c r="D4" i="14"/>
  <c r="D4" i="16"/>
  <c r="D4" i="9"/>
  <c r="D4" i="13"/>
  <c r="F35" i="13"/>
  <c r="D4" i="8" l="1"/>
  <c r="D27" i="19" l="1"/>
  <c r="D40" i="36" l="1"/>
  <c r="D5" i="36"/>
  <c r="D6" i="36"/>
  <c r="D7" i="36"/>
  <c r="D8" i="36"/>
  <c r="D9" i="36"/>
  <c r="D10" i="36"/>
  <c r="D11" i="36"/>
  <c r="D12" i="36"/>
  <c r="D13" i="36"/>
  <c r="D14" i="36"/>
  <c r="D15" i="36"/>
  <c r="D16" i="36"/>
  <c r="D17" i="36"/>
  <c r="D18" i="36"/>
  <c r="D19" i="36"/>
  <c r="D20" i="36"/>
  <c r="D21" i="36"/>
  <c r="D22" i="36"/>
  <c r="D23" i="36"/>
  <c r="D24" i="36"/>
  <c r="D25" i="36"/>
  <c r="D26" i="36"/>
  <c r="D27" i="36"/>
  <c r="D28" i="36"/>
  <c r="D29" i="36"/>
  <c r="D30" i="36"/>
  <c r="D31" i="36"/>
  <c r="D32" i="36"/>
  <c r="D33" i="36"/>
  <c r="D34" i="36"/>
  <c r="D35" i="36"/>
  <c r="D36" i="36"/>
  <c r="D37" i="36"/>
  <c r="D38" i="36"/>
  <c r="D39" i="36"/>
  <c r="D4" i="36"/>
  <c r="D5" i="35"/>
  <c r="D6" i="35"/>
  <c r="D7" i="35"/>
  <c r="D8" i="35"/>
  <c r="D9" i="35"/>
  <c r="D10" i="35"/>
  <c r="D11" i="35"/>
  <c r="D12" i="35"/>
  <c r="D13" i="35"/>
  <c r="D14" i="35"/>
  <c r="D15" i="35"/>
  <c r="D16" i="35"/>
  <c r="D17" i="35"/>
  <c r="D18" i="35"/>
  <c r="D19" i="35"/>
  <c r="D20" i="35"/>
  <c r="D21" i="35"/>
  <c r="D22" i="35"/>
  <c r="D23" i="35"/>
  <c r="D24" i="35"/>
  <c r="D25" i="35"/>
  <c r="D26" i="35"/>
  <c r="D27" i="35"/>
  <c r="D28" i="35"/>
  <c r="D29" i="35"/>
  <c r="D30" i="35"/>
  <c r="D31" i="35"/>
  <c r="D32" i="35"/>
  <c r="D33" i="35"/>
  <c r="D34" i="35"/>
  <c r="D35" i="35"/>
  <c r="D36" i="35"/>
  <c r="D37" i="35"/>
  <c r="D4" i="35"/>
  <c r="D5" i="34"/>
  <c r="D6" i="34"/>
  <c r="D7" i="34"/>
  <c r="D8" i="34"/>
  <c r="D9" i="34"/>
  <c r="D10" i="34"/>
  <c r="D11" i="34"/>
  <c r="D12" i="34"/>
  <c r="D13" i="34"/>
  <c r="D14" i="34"/>
  <c r="D15" i="34"/>
  <c r="D16" i="34"/>
  <c r="D17" i="34"/>
  <c r="D18" i="34"/>
  <c r="D19" i="34"/>
  <c r="D20" i="34"/>
  <c r="D21" i="34"/>
  <c r="D22" i="34"/>
  <c r="D23" i="34"/>
  <c r="D24" i="34"/>
  <c r="D25" i="34"/>
  <c r="D26" i="34"/>
  <c r="D27" i="34"/>
  <c r="D28" i="34"/>
  <c r="D29" i="34"/>
  <c r="D30" i="34"/>
  <c r="D31" i="34"/>
  <c r="D32" i="34"/>
  <c r="D33" i="34"/>
  <c r="D34" i="34"/>
  <c r="D35" i="34"/>
  <c r="D36" i="34"/>
  <c r="D37" i="34"/>
  <c r="D38" i="34"/>
  <c r="D39" i="34"/>
  <c r="D40" i="34"/>
  <c r="D4" i="34"/>
  <c r="D5" i="33"/>
  <c r="D6" i="33"/>
  <c r="D7" i="33"/>
  <c r="D8" i="33"/>
  <c r="D9" i="33"/>
  <c r="D10" i="33"/>
  <c r="D11" i="33"/>
  <c r="D12" i="33"/>
  <c r="D13" i="33"/>
  <c r="D14" i="33"/>
  <c r="D15" i="33"/>
  <c r="D16" i="33"/>
  <c r="D17" i="33"/>
  <c r="D18" i="33"/>
  <c r="D19" i="33"/>
  <c r="D20" i="33"/>
  <c r="D21" i="33"/>
  <c r="D22" i="33"/>
  <c r="D23" i="33"/>
  <c r="D24" i="33"/>
  <c r="D25" i="33"/>
  <c r="D26" i="33"/>
  <c r="D27" i="33"/>
  <c r="D28" i="33"/>
  <c r="D29" i="33"/>
  <c r="D30" i="33"/>
  <c r="D31" i="33"/>
  <c r="D32" i="33"/>
  <c r="D33" i="33"/>
  <c r="D34" i="33"/>
  <c r="D35" i="33"/>
  <c r="D36" i="33"/>
  <c r="D37" i="33"/>
  <c r="D38" i="33"/>
  <c r="D39" i="33"/>
  <c r="D40" i="33"/>
  <c r="D4" i="33"/>
  <c r="F39" i="32"/>
  <c r="D33" i="32"/>
  <c r="D34" i="32"/>
  <c r="D35" i="32"/>
  <c r="D36" i="32"/>
  <c r="D37" i="32"/>
  <c r="D38" i="32"/>
  <c r="D19" i="32"/>
  <c r="D20" i="32"/>
  <c r="D21" i="32"/>
  <c r="D23" i="32"/>
  <c r="D24" i="32"/>
  <c r="D25" i="32"/>
  <c r="D26" i="32"/>
  <c r="D27" i="32"/>
  <c r="D18" i="32"/>
  <c r="F13" i="32"/>
  <c r="D5" i="32" l="1"/>
  <c r="D6" i="32"/>
  <c r="D7" i="32"/>
  <c r="D8" i="32"/>
  <c r="D9" i="32"/>
  <c r="D10" i="32"/>
  <c r="D11" i="32"/>
  <c r="D12" i="32"/>
  <c r="D14" i="32"/>
  <c r="D4" i="32"/>
  <c r="D5" i="31"/>
  <c r="D6" i="31"/>
  <c r="D7" i="31"/>
  <c r="D8" i="31"/>
  <c r="D9" i="31"/>
  <c r="D10" i="31"/>
  <c r="D11" i="31"/>
  <c r="D12" i="31"/>
  <c r="D13" i="31"/>
  <c r="D14" i="31"/>
  <c r="D15" i="31"/>
  <c r="D16" i="31"/>
  <c r="D17" i="31"/>
  <c r="D18" i="31"/>
  <c r="D19" i="31"/>
  <c r="D20" i="31"/>
  <c r="D21" i="31"/>
  <c r="D22" i="31"/>
  <c r="D23" i="31"/>
  <c r="D24" i="31"/>
  <c r="D25" i="31"/>
  <c r="D26" i="31"/>
  <c r="D27" i="31"/>
  <c r="D28" i="31"/>
  <c r="D29" i="31"/>
  <c r="D30" i="31"/>
  <c r="D31" i="31"/>
  <c r="D32" i="31"/>
  <c r="D33" i="31"/>
  <c r="D34" i="31"/>
  <c r="D35" i="31"/>
  <c r="D36" i="31"/>
  <c r="D37" i="31"/>
  <c r="D38" i="31"/>
  <c r="D39" i="31"/>
  <c r="D40" i="31"/>
  <c r="D4" i="31"/>
  <c r="F41" i="36"/>
  <c r="F38" i="35"/>
  <c r="F41" i="34"/>
  <c r="F41" i="33"/>
  <c r="F41" i="31"/>
  <c r="F38" i="29"/>
  <c r="D5" i="29"/>
  <c r="D6" i="29"/>
  <c r="D7" i="29"/>
  <c r="D8" i="29"/>
  <c r="D9" i="29"/>
  <c r="D10" i="29"/>
  <c r="D11" i="29"/>
  <c r="D12" i="29"/>
  <c r="D13" i="29"/>
  <c r="D14" i="29"/>
  <c r="D15" i="29"/>
  <c r="D16" i="29"/>
  <c r="D17" i="29"/>
  <c r="D18" i="29"/>
  <c r="D19" i="29"/>
  <c r="D20" i="29"/>
  <c r="D21" i="29"/>
  <c r="D22" i="29"/>
  <c r="D23" i="29"/>
  <c r="D24" i="29"/>
  <c r="D25" i="29"/>
  <c r="D26" i="29"/>
  <c r="D27" i="29"/>
  <c r="D28" i="29"/>
  <c r="D29" i="29"/>
  <c r="D33" i="29"/>
  <c r="D34" i="29"/>
  <c r="D35" i="29"/>
  <c r="D36" i="29"/>
  <c r="D37" i="29"/>
  <c r="D4" i="29"/>
  <c r="F35" i="28"/>
  <c r="D5" i="28"/>
  <c r="D6" i="28"/>
  <c r="D7" i="28"/>
  <c r="D8" i="28"/>
  <c r="D9" i="28"/>
  <c r="D10" i="28"/>
  <c r="D11" i="28"/>
  <c r="D12" i="28"/>
  <c r="D13" i="28"/>
  <c r="D14" i="28"/>
  <c r="D15" i="28"/>
  <c r="D16" i="28"/>
  <c r="D17" i="28"/>
  <c r="D18" i="28"/>
  <c r="D19" i="28"/>
  <c r="D20" i="28"/>
  <c r="D21" i="28"/>
  <c r="D22" i="28"/>
  <c r="D23" i="28"/>
  <c r="D24" i="28"/>
  <c r="D25" i="28"/>
  <c r="D26" i="28"/>
  <c r="D27" i="28"/>
  <c r="D28" i="28"/>
  <c r="D29" i="28"/>
  <c r="D30" i="28"/>
  <c r="D31" i="28"/>
  <c r="D32" i="28"/>
  <c r="D33" i="28"/>
  <c r="D34" i="28"/>
  <c r="D4" i="28"/>
  <c r="R40" i="27" l="1"/>
  <c r="R39" i="27"/>
  <c r="L39" i="27"/>
  <c r="L40" i="27" s="1"/>
  <c r="F40" i="27"/>
  <c r="P5" i="27"/>
  <c r="P6" i="27"/>
  <c r="P7" i="27"/>
  <c r="P8" i="27"/>
  <c r="P9" i="27"/>
  <c r="P10" i="27"/>
  <c r="P11" i="27"/>
  <c r="P12" i="27"/>
  <c r="P13" i="27"/>
  <c r="P14" i="27"/>
  <c r="P15" i="27"/>
  <c r="P16" i="27"/>
  <c r="P17" i="27"/>
  <c r="P18" i="27"/>
  <c r="P19" i="27"/>
  <c r="P20" i="27"/>
  <c r="P21" i="27"/>
  <c r="P22" i="27"/>
  <c r="P23" i="27"/>
  <c r="P24" i="27"/>
  <c r="P25" i="27"/>
  <c r="P26" i="27"/>
  <c r="P27" i="27"/>
  <c r="P28" i="27"/>
  <c r="P29" i="27"/>
  <c r="P30" i="27"/>
  <c r="P31" i="27"/>
  <c r="P32" i="27"/>
  <c r="P33" i="27"/>
  <c r="P34" i="27"/>
  <c r="P35" i="27"/>
  <c r="P36" i="27"/>
  <c r="P37" i="27"/>
  <c r="P38" i="27"/>
  <c r="J5" i="27"/>
  <c r="J6" i="27"/>
  <c r="J7" i="27"/>
  <c r="J8" i="27"/>
  <c r="J9" i="27"/>
  <c r="J10" i="27"/>
  <c r="J11" i="27"/>
  <c r="J12" i="27"/>
  <c r="J13" i="27"/>
  <c r="J14" i="27"/>
  <c r="J15" i="27"/>
  <c r="J16" i="27"/>
  <c r="J17" i="27"/>
  <c r="J18" i="27"/>
  <c r="J19" i="27"/>
  <c r="J20" i="27"/>
  <c r="J21" i="27"/>
  <c r="J22" i="27"/>
  <c r="J23" i="27"/>
  <c r="J24" i="27"/>
  <c r="J25" i="27"/>
  <c r="J26" i="27"/>
  <c r="J27" i="27"/>
  <c r="J28" i="27"/>
  <c r="J29" i="27"/>
  <c r="J30" i="27"/>
  <c r="J31" i="27"/>
  <c r="J32" i="27"/>
  <c r="J33" i="27"/>
  <c r="J34" i="27"/>
  <c r="J35" i="27"/>
  <c r="J36" i="27"/>
  <c r="J37" i="27"/>
  <c r="J38" i="27"/>
  <c r="P4" i="27"/>
  <c r="J4" i="27"/>
  <c r="D5" i="27"/>
  <c r="D6" i="27"/>
  <c r="D7" i="27"/>
  <c r="D8" i="27"/>
  <c r="D9" i="27"/>
  <c r="D10" i="27"/>
  <c r="D11" i="27"/>
  <c r="D12" i="27"/>
  <c r="D13" i="27"/>
  <c r="D14" i="27"/>
  <c r="D15" i="27"/>
  <c r="D16" i="27"/>
  <c r="D17" i="27"/>
  <c r="D18" i="27"/>
  <c r="D19" i="27"/>
  <c r="D20" i="27"/>
  <c r="D21" i="27"/>
  <c r="D22" i="27"/>
  <c r="D23" i="27"/>
  <c r="D24" i="27"/>
  <c r="D25" i="27"/>
  <c r="D26" i="27"/>
  <c r="D27" i="27"/>
  <c r="D28" i="27"/>
  <c r="D29" i="27"/>
  <c r="D30" i="27"/>
  <c r="D31" i="27"/>
  <c r="D32" i="27"/>
  <c r="D33" i="27"/>
  <c r="D34" i="27"/>
  <c r="D35" i="27"/>
  <c r="D36" i="27"/>
  <c r="D37" i="27"/>
  <c r="D38" i="27"/>
  <c r="D39" i="27"/>
  <c r="D4" i="27"/>
  <c r="Q39" i="26"/>
  <c r="Q38" i="26"/>
  <c r="L38" i="26"/>
  <c r="L39" i="26" s="1"/>
  <c r="O37" i="26"/>
  <c r="O36" i="26"/>
  <c r="O35" i="26"/>
  <c r="O34" i="26"/>
  <c r="O33" i="26"/>
  <c r="O32" i="26"/>
  <c r="O31" i="26"/>
  <c r="O30" i="26"/>
  <c r="O29" i="26"/>
  <c r="O28" i="26"/>
  <c r="O27" i="26"/>
  <c r="O26" i="26"/>
  <c r="O25" i="26"/>
  <c r="O24" i="26"/>
  <c r="O23" i="26"/>
  <c r="O22" i="26"/>
  <c r="O21" i="26"/>
  <c r="O20" i="26"/>
  <c r="O19" i="26"/>
  <c r="O18" i="26"/>
  <c r="O17" i="26"/>
  <c r="O16" i="26"/>
  <c r="O15" i="26"/>
  <c r="O14" i="26"/>
  <c r="O13" i="26"/>
  <c r="O12" i="26"/>
  <c r="O11" i="26"/>
  <c r="O10" i="26"/>
  <c r="O9" i="26"/>
  <c r="O8" i="26"/>
  <c r="O7" i="26"/>
  <c r="O6" i="26"/>
  <c r="O5" i="26"/>
  <c r="O4" i="26"/>
  <c r="J37" i="26"/>
  <c r="J36" i="26"/>
  <c r="J35" i="26"/>
  <c r="J34" i="26"/>
  <c r="J33" i="26"/>
  <c r="J32" i="26"/>
  <c r="J31" i="26"/>
  <c r="J30" i="26"/>
  <c r="J29" i="26"/>
  <c r="J28" i="26"/>
  <c r="J27" i="26"/>
  <c r="J26" i="26"/>
  <c r="J25" i="26"/>
  <c r="J24" i="26"/>
  <c r="J23" i="26"/>
  <c r="J22" i="26"/>
  <c r="J21" i="26"/>
  <c r="J20" i="26"/>
  <c r="J19" i="26"/>
  <c r="J18" i="26"/>
  <c r="J17" i="26"/>
  <c r="J16" i="26"/>
  <c r="J15" i="26"/>
  <c r="J14" i="26"/>
  <c r="J13" i="26"/>
  <c r="J12" i="26"/>
  <c r="J11" i="26"/>
  <c r="J10" i="26"/>
  <c r="J9" i="26"/>
  <c r="J8" i="26"/>
  <c r="J7" i="26"/>
  <c r="J6" i="26"/>
  <c r="J5" i="26"/>
  <c r="J4" i="26"/>
  <c r="D5" i="26"/>
  <c r="D6" i="26"/>
  <c r="D7" i="26"/>
  <c r="D8" i="26"/>
  <c r="D9" i="26"/>
  <c r="D10" i="26"/>
  <c r="D11" i="26"/>
  <c r="D12" i="26"/>
  <c r="D13" i="26"/>
  <c r="D14" i="26"/>
  <c r="D15" i="26"/>
  <c r="D16" i="26"/>
  <c r="D17" i="26"/>
  <c r="D18" i="26"/>
  <c r="D19" i="26"/>
  <c r="D20" i="26"/>
  <c r="D21" i="26"/>
  <c r="D22" i="26"/>
  <c r="D23" i="26"/>
  <c r="D24" i="26"/>
  <c r="D25" i="26"/>
  <c r="D26" i="26"/>
  <c r="D27" i="26"/>
  <c r="D28" i="26"/>
  <c r="D29" i="26"/>
  <c r="D30" i="26"/>
  <c r="D31" i="26"/>
  <c r="D32" i="26"/>
  <c r="D33" i="26"/>
  <c r="D34" i="26"/>
  <c r="D35" i="26"/>
  <c r="D36" i="26"/>
  <c r="D37" i="26"/>
  <c r="D38" i="26"/>
  <c r="D4" i="26"/>
  <c r="F39" i="26"/>
  <c r="J38" i="25"/>
  <c r="J37" i="25"/>
  <c r="J36" i="25"/>
  <c r="J35" i="25"/>
  <c r="J34" i="25"/>
  <c r="J33" i="25"/>
  <c r="J32" i="25"/>
  <c r="J31" i="25"/>
  <c r="J30" i="25"/>
  <c r="J29" i="25"/>
  <c r="J28" i="25"/>
  <c r="J27" i="25"/>
  <c r="J26" i="25"/>
  <c r="J25" i="25"/>
  <c r="J24" i="25"/>
  <c r="J23" i="25"/>
  <c r="J22" i="25"/>
  <c r="J21" i="25"/>
  <c r="J20" i="25"/>
  <c r="J19" i="25"/>
  <c r="J18" i="25"/>
  <c r="J17" i="25"/>
  <c r="J16" i="25"/>
  <c r="J15" i="25"/>
  <c r="J14" i="25"/>
  <c r="J13" i="25"/>
  <c r="J12" i="25"/>
  <c r="J11" i="25"/>
  <c r="J10" i="25"/>
  <c r="J9" i="25"/>
  <c r="J8" i="25"/>
  <c r="J7" i="25"/>
  <c r="J6" i="25"/>
  <c r="J5" i="25"/>
  <c r="J4" i="25"/>
  <c r="F40" i="25"/>
  <c r="D5" i="25"/>
  <c r="D6" i="25"/>
  <c r="D7" i="25"/>
  <c r="D8" i="25"/>
  <c r="D9" i="25"/>
  <c r="D10" i="25"/>
  <c r="D11" i="25"/>
  <c r="D12" i="25"/>
  <c r="D13" i="25"/>
  <c r="D14" i="25"/>
  <c r="D15" i="25"/>
  <c r="D16" i="25"/>
  <c r="D17" i="25"/>
  <c r="D18" i="25"/>
  <c r="D19" i="25"/>
  <c r="D20" i="25"/>
  <c r="D21" i="25"/>
  <c r="D22" i="25"/>
  <c r="D23" i="25"/>
  <c r="D24" i="25"/>
  <c r="D25" i="25"/>
  <c r="D26" i="25"/>
  <c r="D27" i="25"/>
  <c r="D28" i="25"/>
  <c r="D29" i="25"/>
  <c r="D30" i="25"/>
  <c r="D31" i="25"/>
  <c r="D32" i="25"/>
  <c r="D33" i="25"/>
  <c r="D34" i="25"/>
  <c r="D35" i="25"/>
  <c r="D36" i="25"/>
  <c r="D37" i="25"/>
  <c r="D38" i="25"/>
  <c r="D39" i="25"/>
  <c r="D4" i="25"/>
  <c r="D5" i="24"/>
  <c r="D6" i="24"/>
  <c r="D7" i="24"/>
  <c r="D8" i="24"/>
  <c r="D9" i="24"/>
  <c r="D10" i="24"/>
  <c r="D11" i="24"/>
  <c r="D12" i="24"/>
  <c r="D13" i="24"/>
  <c r="D14" i="24"/>
  <c r="D15" i="24"/>
  <c r="D16" i="24"/>
  <c r="D17" i="24"/>
  <c r="D18" i="24"/>
  <c r="D19" i="24"/>
  <c r="D20" i="24"/>
  <c r="D21" i="24"/>
  <c r="D22" i="24"/>
  <c r="D23" i="24"/>
  <c r="D24" i="24"/>
  <c r="D25" i="24"/>
  <c r="D26" i="24"/>
  <c r="D27" i="24"/>
  <c r="D28" i="24"/>
  <c r="D29" i="24"/>
  <c r="D30" i="24"/>
  <c r="D31" i="24"/>
  <c r="D32" i="24"/>
  <c r="D33" i="24"/>
  <c r="D34" i="24"/>
  <c r="D35" i="24"/>
  <c r="D36" i="24"/>
  <c r="D37" i="24"/>
  <c r="D38" i="24"/>
  <c r="D39" i="24"/>
  <c r="F40" i="24"/>
  <c r="D4" i="24"/>
  <c r="D5" i="23"/>
  <c r="D6" i="23"/>
  <c r="D7" i="23"/>
  <c r="D8" i="23"/>
  <c r="D9" i="23"/>
  <c r="D10" i="23"/>
  <c r="D11" i="23"/>
  <c r="D12" i="23"/>
  <c r="D13" i="23"/>
  <c r="D14" i="23"/>
  <c r="D15" i="23"/>
  <c r="D16" i="23"/>
  <c r="D17" i="23"/>
  <c r="D18" i="23"/>
  <c r="D19" i="23"/>
  <c r="D20" i="23"/>
  <c r="D21" i="23"/>
  <c r="D22" i="23"/>
  <c r="D23" i="23"/>
  <c r="D24" i="23"/>
  <c r="D25" i="23"/>
  <c r="D26" i="23"/>
  <c r="D27" i="23"/>
  <c r="D28" i="23"/>
  <c r="D29" i="23"/>
  <c r="D30" i="23"/>
  <c r="D31" i="23"/>
  <c r="D32" i="23"/>
  <c r="D33" i="23"/>
  <c r="D34" i="23"/>
  <c r="D35" i="23"/>
  <c r="D36" i="23"/>
  <c r="D37" i="23"/>
  <c r="D38" i="23"/>
  <c r="D39" i="23"/>
  <c r="D40" i="23"/>
  <c r="D41" i="23"/>
  <c r="D4" i="23"/>
  <c r="F42" i="23"/>
  <c r="F41" i="22"/>
  <c r="D5" i="22"/>
  <c r="D6" i="22"/>
  <c r="D7" i="22"/>
  <c r="D8" i="22"/>
  <c r="D9" i="22"/>
  <c r="D10" i="22"/>
  <c r="D11" i="22"/>
  <c r="D12" i="22"/>
  <c r="D13" i="22"/>
  <c r="D14" i="22"/>
  <c r="D15" i="22"/>
  <c r="D16" i="22"/>
  <c r="D17" i="22"/>
  <c r="D18" i="22"/>
  <c r="D19" i="22"/>
  <c r="D20" i="22"/>
  <c r="D21" i="22"/>
  <c r="D22" i="22"/>
  <c r="D23" i="22"/>
  <c r="D24" i="22"/>
  <c r="D25" i="22"/>
  <c r="D26" i="22"/>
  <c r="D27" i="22"/>
  <c r="D28" i="22"/>
  <c r="D29" i="22"/>
  <c r="D30" i="22"/>
  <c r="D31" i="22"/>
  <c r="D32" i="22"/>
  <c r="D33" i="22"/>
  <c r="D34" i="22"/>
  <c r="D35" i="22"/>
  <c r="D36" i="22"/>
  <c r="D37" i="22"/>
  <c r="D38" i="22"/>
  <c r="D39" i="22"/>
  <c r="D40" i="22"/>
  <c r="D4" i="22"/>
  <c r="F37" i="21"/>
  <c r="D5" i="21"/>
  <c r="D6" i="21"/>
  <c r="D7" i="21"/>
  <c r="D8" i="21"/>
  <c r="D9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4" i="21"/>
  <c r="F39" i="20"/>
  <c r="D5" i="20"/>
  <c r="D6" i="20"/>
  <c r="D7" i="20"/>
  <c r="D8" i="20"/>
  <c r="D9" i="20"/>
  <c r="D10" i="20"/>
  <c r="D11" i="20"/>
  <c r="D12" i="20"/>
  <c r="D13" i="20"/>
  <c r="D14" i="20"/>
  <c r="D15" i="20"/>
  <c r="D16" i="20"/>
  <c r="D17" i="20"/>
  <c r="D18" i="20"/>
  <c r="D19" i="20"/>
  <c r="D20" i="20"/>
  <c r="D21" i="20"/>
  <c r="D22" i="20"/>
  <c r="D23" i="20"/>
  <c r="D24" i="20"/>
  <c r="D25" i="20"/>
  <c r="D26" i="20"/>
  <c r="D27" i="20"/>
  <c r="D28" i="20"/>
  <c r="D29" i="20"/>
  <c r="D30" i="20"/>
  <c r="D31" i="20"/>
  <c r="D32" i="20"/>
  <c r="D33" i="20"/>
  <c r="D34" i="20"/>
  <c r="D35" i="20"/>
  <c r="D36" i="20"/>
  <c r="D37" i="20"/>
  <c r="D38" i="20"/>
  <c r="D4" i="20"/>
  <c r="F41" i="19"/>
  <c r="D6" i="19"/>
  <c r="D7" i="19"/>
  <c r="D8" i="19"/>
  <c r="D9" i="19"/>
  <c r="D10" i="19"/>
  <c r="D11" i="19"/>
  <c r="D12" i="19"/>
  <c r="D13" i="19"/>
  <c r="D14" i="19"/>
  <c r="D15" i="19"/>
  <c r="D16" i="19"/>
  <c r="D17" i="19"/>
  <c r="D18" i="19"/>
  <c r="D19" i="19"/>
  <c r="D20" i="19"/>
  <c r="D25" i="19"/>
  <c r="D26" i="19"/>
  <c r="D28" i="19"/>
  <c r="D29" i="19"/>
  <c r="D30" i="19"/>
  <c r="D31" i="19"/>
  <c r="D32" i="19"/>
  <c r="D33" i="19"/>
  <c r="D34" i="19"/>
  <c r="D35" i="19"/>
  <c r="D36" i="19"/>
  <c r="D37" i="19"/>
  <c r="D38" i="19"/>
  <c r="D39" i="19"/>
  <c r="D40" i="19"/>
  <c r="D5" i="18"/>
  <c r="D6" i="18"/>
  <c r="D7" i="18"/>
  <c r="D8" i="18"/>
  <c r="D9" i="18"/>
  <c r="D10" i="18"/>
  <c r="D11" i="18"/>
  <c r="D12" i="18"/>
  <c r="D13" i="18"/>
  <c r="D14" i="18"/>
  <c r="D15" i="18"/>
  <c r="D16" i="18"/>
  <c r="D17" i="18"/>
  <c r="D18" i="18"/>
  <c r="D19" i="18"/>
  <c r="D20" i="18"/>
  <c r="D21" i="18"/>
  <c r="D22" i="18"/>
  <c r="D23" i="18"/>
  <c r="D24" i="18"/>
  <c r="D25" i="18"/>
  <c r="D26" i="18"/>
  <c r="D27" i="18"/>
  <c r="D28" i="18"/>
  <c r="D29" i="18"/>
  <c r="D30" i="18"/>
  <c r="D31" i="18"/>
  <c r="D32" i="18"/>
  <c r="D33" i="18"/>
  <c r="D34" i="18"/>
  <c r="D4" i="18"/>
  <c r="F39" i="16"/>
  <c r="D5" i="16"/>
  <c r="D6" i="16"/>
  <c r="D8" i="16"/>
  <c r="D9" i="16"/>
  <c r="D10" i="16"/>
  <c r="D11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37" i="16"/>
  <c r="D38" i="16"/>
  <c r="L37" i="17"/>
  <c r="J29" i="17"/>
  <c r="J31" i="17"/>
  <c r="J34" i="17"/>
  <c r="J35" i="17"/>
  <c r="J36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5" i="17"/>
  <c r="J6" i="17"/>
  <c r="J7" i="17"/>
  <c r="J8" i="17"/>
  <c r="J9" i="17"/>
  <c r="J10" i="17"/>
  <c r="J4" i="17"/>
  <c r="F38" i="17"/>
  <c r="L38" i="17" s="1"/>
  <c r="D5" i="17"/>
  <c r="D6" i="17"/>
  <c r="D7" i="17"/>
  <c r="D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1" i="17"/>
  <c r="D34" i="17"/>
  <c r="D35" i="17"/>
  <c r="D36" i="17"/>
  <c r="D37" i="17"/>
  <c r="D4" i="17"/>
  <c r="F35" i="15"/>
  <c r="D5" i="15"/>
  <c r="D6" i="15"/>
  <c r="D7" i="15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D34" i="15"/>
  <c r="D4" i="15"/>
  <c r="F35" i="14" l="1"/>
  <c r="D5" i="14"/>
  <c r="D6" i="14"/>
  <c r="D7" i="14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5" i="13"/>
  <c r="D6" i="13"/>
  <c r="D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L35" i="12"/>
  <c r="L36" i="12" s="1"/>
  <c r="F36" i="12"/>
  <c r="J5" i="12"/>
  <c r="J6" i="12"/>
  <c r="J7" i="1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4" i="12"/>
  <c r="F3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4" i="8"/>
  <c r="F38" i="11"/>
  <c r="D29" i="11"/>
  <c r="D30" i="11"/>
  <c r="D31" i="11"/>
  <c r="D32" i="11"/>
  <c r="D33" i="11"/>
  <c r="D34" i="11"/>
  <c r="D35" i="11"/>
  <c r="D36" i="11"/>
  <c r="D37" i="11"/>
  <c r="D28" i="11"/>
  <c r="D21" i="11"/>
  <c r="D22" i="11"/>
  <c r="F23" i="11"/>
  <c r="D12" i="11"/>
  <c r="D13" i="11"/>
  <c r="D14" i="11"/>
  <c r="D15" i="11"/>
  <c r="D16" i="11"/>
  <c r="D17" i="11"/>
  <c r="D18" i="11"/>
  <c r="D19" i="11"/>
  <c r="D20" i="11"/>
  <c r="D11" i="11"/>
  <c r="F6" i="11"/>
  <c r="D5" i="11"/>
  <c r="D4" i="11"/>
  <c r="D24" i="11"/>
  <c r="L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J6" i="8"/>
  <c r="J5" i="8"/>
  <c r="J4" i="8"/>
  <c r="F35" i="8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L35" i="8" l="1"/>
  <c r="E20" i="1"/>
  <c r="F2" i="18" s="1"/>
  <c r="E21" i="1"/>
  <c r="F2" i="19" s="1"/>
  <c r="E22" i="1"/>
  <c r="F2" i="20" s="1"/>
  <c r="E23" i="1"/>
  <c r="F2" i="21" s="1"/>
  <c r="E24" i="1"/>
  <c r="F2" i="22" s="1"/>
  <c r="E25" i="1"/>
  <c r="F2" i="23" s="1"/>
  <c r="E26" i="1"/>
  <c r="F2" i="24" s="1"/>
  <c r="E27" i="1"/>
  <c r="F2" i="25" s="1"/>
  <c r="E28" i="1"/>
  <c r="F2" i="26" s="1"/>
  <c r="E29" i="1"/>
  <c r="F2" i="27" s="1"/>
  <c r="E30" i="1"/>
  <c r="F2" i="28" s="1"/>
  <c r="E31" i="1"/>
  <c r="F2" i="29" s="1"/>
  <c r="E32" i="1"/>
  <c r="F2" i="31" s="1"/>
  <c r="E33" i="1"/>
  <c r="F2" i="32" s="1"/>
  <c r="E34" i="1"/>
  <c r="F16" i="32" s="1"/>
  <c r="E35" i="1"/>
  <c r="F31" i="32" s="1"/>
  <c r="E36" i="1"/>
  <c r="F2" i="33" s="1"/>
  <c r="E37" i="1"/>
  <c r="F2" i="34" s="1"/>
  <c r="E38" i="1"/>
  <c r="F2" i="35" s="1"/>
  <c r="E39" i="1"/>
  <c r="F2" i="36" s="1"/>
  <c r="E40" i="1"/>
  <c r="E41" i="1"/>
  <c r="E42" i="1"/>
  <c r="DC34" i="2"/>
  <c r="DB34" i="2"/>
  <c r="CW34" i="2"/>
  <c r="CV34" i="2"/>
  <c r="E19" i="1"/>
  <c r="F2" i="17" s="1"/>
  <c r="E6" i="1"/>
  <c r="F2" i="8" s="1"/>
  <c r="E7" i="1"/>
  <c r="F2" i="11" s="1"/>
  <c r="E8" i="1"/>
  <c r="F9" i="11" s="1"/>
  <c r="E9" i="1"/>
  <c r="F26" i="11" s="1"/>
  <c r="E10" i="1"/>
  <c r="F2" i="9" s="1"/>
  <c r="E11" i="1"/>
  <c r="F2" i="12" s="1"/>
  <c r="E12" i="1"/>
  <c r="F2" i="13" s="1"/>
  <c r="E13" i="1"/>
  <c r="F2" i="14" s="1"/>
  <c r="E14" i="1"/>
  <c r="F2" i="15" s="1"/>
  <c r="E15" i="1"/>
  <c r="F2" i="16" s="1"/>
  <c r="E16" i="1"/>
  <c r="E17" i="1"/>
  <c r="E5" i="1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16" i="3"/>
  <c r="D14" i="3"/>
  <c r="D13" i="3"/>
  <c r="D12" i="3"/>
  <c r="D11" i="3"/>
  <c r="D10" i="3"/>
  <c r="D9" i="3"/>
  <c r="D8" i="3"/>
  <c r="D15" i="7"/>
  <c r="D37" i="7" s="1"/>
  <c r="D38" i="7" s="1"/>
  <c r="D7" i="3"/>
  <c r="D6" i="3"/>
  <c r="D5" i="3"/>
  <c r="D4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4" i="3"/>
  <c r="B13" i="3"/>
  <c r="B12" i="3"/>
  <c r="B11" i="3"/>
  <c r="B10" i="3"/>
  <c r="B9" i="3"/>
  <c r="B8" i="3"/>
  <c r="B7" i="3"/>
  <c r="B6" i="3"/>
  <c r="B5" i="3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16" i="7"/>
  <c r="B6" i="7"/>
  <c r="B7" i="7"/>
  <c r="B8" i="7"/>
  <c r="B9" i="7"/>
  <c r="B10" i="7"/>
  <c r="B11" i="7"/>
  <c r="B12" i="7"/>
  <c r="B13" i="7"/>
  <c r="B14" i="7"/>
  <c r="B5" i="7"/>
  <c r="D37" i="3" l="1"/>
  <c r="D38" i="3" s="1"/>
  <c r="D15" i="3"/>
  <c r="C5" i="3"/>
  <c r="C15" i="7"/>
  <c r="C37" i="7" s="1"/>
  <c r="C38" i="7" s="1"/>
  <c r="CQ34" i="2"/>
  <c r="CP34" i="2"/>
  <c r="CK34" i="2" l="1"/>
  <c r="CJ34" i="2"/>
  <c r="C16" i="3"/>
  <c r="C6" i="3"/>
  <c r="C7" i="3"/>
  <c r="C8" i="3"/>
  <c r="C9" i="3"/>
  <c r="C10" i="3"/>
  <c r="C11" i="3"/>
  <c r="C12" i="3"/>
  <c r="C13" i="3"/>
  <c r="C14" i="3"/>
  <c r="C4" i="3"/>
  <c r="C15" i="3" l="1"/>
  <c r="I6" i="3" s="1"/>
  <c r="CE34" i="2"/>
  <c r="CD34" i="2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BY34" i="2"/>
  <c r="BX34" i="2"/>
  <c r="BS34" i="2"/>
  <c r="BR34" i="2"/>
  <c r="BM34" i="2"/>
  <c r="BL34" i="2"/>
  <c r="C37" i="3" l="1"/>
  <c r="C38" i="3" s="1"/>
  <c r="I7" i="3" s="1"/>
  <c r="I8" i="3" s="1"/>
  <c r="BG34" i="2"/>
  <c r="BF34" i="2"/>
  <c r="BA34" i="2"/>
  <c r="AZ34" i="2"/>
  <c r="AU34" i="2"/>
  <c r="AT34" i="2"/>
  <c r="AO34" i="2" l="1"/>
  <c r="AN34" i="2"/>
  <c r="AI34" i="2" l="1"/>
  <c r="AH34" i="2"/>
  <c r="AC34" i="2"/>
  <c r="AB34" i="2"/>
  <c r="W34" i="2"/>
  <c r="V34" i="2"/>
  <c r="Q34" i="2"/>
  <c r="P34" i="2"/>
  <c r="K34" i="2"/>
  <c r="J34" i="2"/>
  <c r="I13" i="1" l="1"/>
  <c r="I12" i="1"/>
  <c r="I14" i="1" l="1"/>
  <c r="F4" i="2"/>
  <c r="F5" i="2" s="1"/>
  <c r="F6" i="2" s="1"/>
  <c r="F7" i="2" s="1"/>
  <c r="F8" i="2" s="1"/>
  <c r="F9" i="2" s="1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L4" i="2" s="1"/>
  <c r="E34" i="2"/>
  <c r="E35" i="2" s="1"/>
  <c r="K35" i="2" s="1"/>
  <c r="Q35" i="2" s="1"/>
  <c r="W35" i="2" s="1"/>
  <c r="AC35" i="2" s="1"/>
  <c r="AI35" i="2" s="1"/>
  <c r="AO35" i="2" s="1"/>
  <c r="AU35" i="2" s="1"/>
  <c r="BA35" i="2" s="1"/>
  <c r="BG35" i="2" s="1"/>
  <c r="BM35" i="2" s="1"/>
  <c r="BS35" i="2" s="1"/>
  <c r="BY35" i="2" s="1"/>
  <c r="CE35" i="2" s="1"/>
  <c r="CK35" i="2" s="1"/>
  <c r="CQ35" i="2" s="1"/>
  <c r="CW35" i="2" s="1"/>
  <c r="DC35" i="2" s="1"/>
  <c r="D34" i="2"/>
  <c r="D35" i="2" s="1"/>
  <c r="J35" i="2" s="1"/>
  <c r="P35" i="2" s="1"/>
  <c r="V35" i="2" s="1"/>
  <c r="AB35" i="2" s="1"/>
  <c r="AH35" i="2" s="1"/>
  <c r="AN35" i="2" s="1"/>
  <c r="AT35" i="2" s="1"/>
  <c r="AZ35" i="2" s="1"/>
  <c r="BF35" i="2" s="1"/>
  <c r="BL35" i="2" s="1"/>
  <c r="BR35" i="2" s="1"/>
  <c r="BX35" i="2" s="1"/>
  <c r="CD35" i="2" s="1"/>
  <c r="CJ35" i="2" s="1"/>
  <c r="CP35" i="2" s="1"/>
  <c r="CV35" i="2" s="1"/>
  <c r="DB35" i="2" s="1"/>
  <c r="L5" i="2" l="1"/>
  <c r="L6" i="2" s="1"/>
  <c r="L7" i="2" s="1"/>
  <c r="L8" i="2" s="1"/>
  <c r="L9" i="2" s="1"/>
  <c r="L10" i="2" s="1"/>
  <c r="L11" i="2" s="1"/>
  <c r="L12" i="2" s="1"/>
  <c r="L13" i="2" s="1"/>
  <c r="L14" i="2" s="1"/>
  <c r="L15" i="2" s="1"/>
  <c r="L16" i="2" s="1"/>
  <c r="L17" i="2" s="1"/>
  <c r="L18" i="2" s="1"/>
  <c r="L19" i="2" s="1"/>
  <c r="L20" i="2" s="1"/>
  <c r="L21" i="2" s="1"/>
  <c r="L22" i="2" s="1"/>
  <c r="L23" i="2" s="1"/>
  <c r="L24" i="2" s="1"/>
  <c r="L25" i="2" s="1"/>
  <c r="L26" i="2" s="1"/>
  <c r="L27" i="2" s="1"/>
  <c r="L28" i="2" s="1"/>
  <c r="L29" i="2" s="1"/>
  <c r="L30" i="2" s="1"/>
  <c r="L31" i="2" s="1"/>
  <c r="L32" i="2" s="1"/>
  <c r="L33" i="2" s="1"/>
  <c r="R4" i="2" s="1"/>
  <c r="R5" i="2" s="1"/>
  <c r="R6" i="2" s="1"/>
  <c r="R7" i="2" s="1"/>
  <c r="R8" i="2" s="1"/>
  <c r="R9" i="2" s="1"/>
  <c r="R10" i="2" s="1"/>
  <c r="R11" i="2" s="1"/>
  <c r="R12" i="2" s="1"/>
  <c r="R13" i="2" s="1"/>
  <c r="R14" i="2" s="1"/>
  <c r="R15" i="2" s="1"/>
  <c r="R16" i="2" s="1"/>
  <c r="R17" i="2" s="1"/>
  <c r="R18" i="2" s="1"/>
  <c r="R19" i="2" s="1"/>
  <c r="R20" i="2" s="1"/>
  <c r="R21" i="2" s="1"/>
  <c r="R22" i="2" s="1"/>
  <c r="R23" i="2" s="1"/>
  <c r="R24" i="2" s="1"/>
  <c r="R25" i="2" s="1"/>
  <c r="R26" i="2" s="1"/>
  <c r="R27" i="2" s="1"/>
  <c r="R28" i="2" s="1"/>
  <c r="R29" i="2" s="1"/>
  <c r="R30" i="2" s="1"/>
  <c r="R31" i="2" s="1"/>
  <c r="R32" i="2" s="1"/>
  <c r="R33" i="2" s="1"/>
  <c r="X4" i="2" s="1"/>
  <c r="X5" i="2" s="1"/>
  <c r="X6" i="2" s="1"/>
  <c r="X7" i="2" s="1"/>
  <c r="X8" i="2" s="1"/>
  <c r="X9" i="2" s="1"/>
  <c r="X10" i="2" s="1"/>
  <c r="X11" i="2" s="1"/>
  <c r="X12" i="2" s="1"/>
  <c r="X13" i="2" s="1"/>
  <c r="X14" i="2" s="1"/>
  <c r="X15" i="2" s="1"/>
  <c r="X16" i="2" s="1"/>
  <c r="X17" i="2" s="1"/>
  <c r="X18" i="2" s="1"/>
  <c r="X19" i="2" s="1"/>
  <c r="X20" i="2" s="1"/>
  <c r="X21" i="2" s="1"/>
  <c r="X22" i="2" s="1"/>
  <c r="X23" i="2" s="1"/>
  <c r="X24" i="2" s="1"/>
  <c r="X25" i="2" s="1"/>
  <c r="X26" i="2" s="1"/>
  <c r="X27" i="2" s="1"/>
  <c r="X28" i="2" s="1"/>
  <c r="X29" i="2" s="1"/>
  <c r="X30" i="2" s="1"/>
  <c r="X31" i="2" s="1"/>
  <c r="X32" i="2" s="1"/>
  <c r="X33" i="2" s="1"/>
  <c r="AD4" i="2" s="1"/>
  <c r="AD5" i="2" s="1"/>
  <c r="AD6" i="2" s="1"/>
  <c r="AD7" i="2" s="1"/>
  <c r="AD8" i="2" s="1"/>
  <c r="AD9" i="2" s="1"/>
  <c r="AD10" i="2" s="1"/>
  <c r="AD11" i="2" s="1"/>
  <c r="AD12" i="2" s="1"/>
  <c r="AD13" i="2" s="1"/>
  <c r="AD14" i="2" s="1"/>
  <c r="AD15" i="2" s="1"/>
  <c r="AD16" i="2" s="1"/>
  <c r="AD17" i="2" s="1"/>
  <c r="AD18" i="2" s="1"/>
  <c r="AD19" i="2" s="1"/>
  <c r="AD20" i="2" s="1"/>
  <c r="AD21" i="2" s="1"/>
  <c r="AD22" i="2" s="1"/>
  <c r="AD23" i="2" s="1"/>
  <c r="AD24" i="2" s="1"/>
  <c r="AD25" i="2" s="1"/>
  <c r="AD26" i="2" s="1"/>
  <c r="AD27" i="2" s="1"/>
  <c r="AD28" i="2" s="1"/>
  <c r="AD29" i="2" s="1"/>
  <c r="AD30" i="2" s="1"/>
  <c r="AD31" i="2" s="1"/>
  <c r="AD32" i="2" s="1"/>
  <c r="AD33" i="2" s="1"/>
  <c r="AJ4" i="2" s="1"/>
  <c r="AJ5" i="2" s="1"/>
  <c r="AJ6" i="2" s="1"/>
  <c r="AJ7" i="2" s="1"/>
  <c r="AJ8" i="2" s="1"/>
  <c r="AJ9" i="2" s="1"/>
  <c r="AJ10" i="2" s="1"/>
  <c r="AJ11" i="2" s="1"/>
  <c r="AJ12" i="2" s="1"/>
  <c r="AJ13" i="2" s="1"/>
  <c r="AJ14" i="2" s="1"/>
  <c r="AJ15" i="2" s="1"/>
  <c r="AJ16" i="2" s="1"/>
  <c r="AJ17" i="2" s="1"/>
  <c r="AJ18" i="2" s="1"/>
  <c r="AJ19" i="2" s="1"/>
  <c r="AJ20" i="2" s="1"/>
  <c r="AJ21" i="2" s="1"/>
  <c r="AJ22" i="2" s="1"/>
  <c r="AJ23" i="2" s="1"/>
  <c r="AJ24" i="2" s="1"/>
  <c r="AJ25" i="2" s="1"/>
  <c r="AJ26" i="2" s="1"/>
  <c r="AJ27" i="2" s="1"/>
  <c r="AJ28" i="2" s="1"/>
  <c r="AJ29" i="2" s="1"/>
  <c r="AJ30" i="2" s="1"/>
  <c r="AJ31" i="2" s="1"/>
  <c r="AJ32" i="2" s="1"/>
  <c r="AJ33" i="2" s="1"/>
  <c r="AP4" i="2" s="1"/>
  <c r="AP5" i="2" s="1"/>
  <c r="AP6" i="2" s="1"/>
  <c r="AP7" i="2" s="1"/>
  <c r="AP8" i="2" s="1"/>
  <c r="AP9" i="2" s="1"/>
  <c r="AP10" i="2" s="1"/>
  <c r="AP11" i="2" s="1"/>
  <c r="AP12" i="2" s="1"/>
  <c r="AP13" i="2" s="1"/>
  <c r="AP14" i="2" s="1"/>
  <c r="AP15" i="2" s="1"/>
  <c r="AP16" i="2" s="1"/>
  <c r="AP17" i="2" s="1"/>
  <c r="AP18" i="2" s="1"/>
  <c r="AP19" i="2" s="1"/>
  <c r="AP20" i="2" s="1"/>
  <c r="AP21" i="2" s="1"/>
  <c r="AP22" i="2" s="1"/>
  <c r="AP23" i="2" s="1"/>
  <c r="AP24" i="2" s="1"/>
  <c r="AP25" i="2" s="1"/>
  <c r="AP26" i="2" s="1"/>
  <c r="AP27" i="2" s="1"/>
  <c r="AP28" i="2" s="1"/>
  <c r="AP29" i="2" s="1"/>
  <c r="AP30" i="2" s="1"/>
  <c r="AP31" i="2" s="1"/>
  <c r="AP32" i="2" s="1"/>
  <c r="AP33" i="2" s="1"/>
  <c r="AV4" i="2" s="1"/>
  <c r="AV5" i="2" s="1"/>
  <c r="AV6" i="2" s="1"/>
  <c r="AV7" i="2" s="1"/>
  <c r="AV8" i="2" s="1"/>
  <c r="AV9" i="2" s="1"/>
  <c r="AV10" i="2" s="1"/>
  <c r="AV11" i="2" s="1"/>
  <c r="AV12" i="2" s="1"/>
  <c r="AV13" i="2" s="1"/>
  <c r="AV14" i="2" s="1"/>
  <c r="AV15" i="2" s="1"/>
  <c r="AV16" i="2" s="1"/>
  <c r="AV17" i="2" s="1"/>
  <c r="AV18" i="2" s="1"/>
  <c r="AV19" i="2" s="1"/>
  <c r="AV20" i="2" s="1"/>
  <c r="AV21" i="2" s="1"/>
  <c r="AV22" i="2" s="1"/>
  <c r="AV23" i="2" s="1"/>
  <c r="AV24" i="2" s="1"/>
  <c r="AV25" i="2" s="1"/>
  <c r="AV26" i="2" s="1"/>
  <c r="AV27" i="2" s="1"/>
  <c r="AV28" i="2" s="1"/>
  <c r="AV29" i="2" s="1"/>
  <c r="AV30" i="2" s="1"/>
  <c r="AV31" i="2" s="1"/>
  <c r="AV32" i="2" s="1"/>
  <c r="AV33" i="2" s="1"/>
  <c r="BB4" i="2" s="1"/>
  <c r="BB5" i="2" s="1"/>
  <c r="BB6" i="2" s="1"/>
  <c r="BB7" i="2" s="1"/>
  <c r="BB8" i="2" s="1"/>
  <c r="BB9" i="2" s="1"/>
  <c r="BB10" i="2" s="1"/>
  <c r="BB11" i="2" s="1"/>
  <c r="BB12" i="2" s="1"/>
  <c r="BB13" i="2" s="1"/>
  <c r="BB14" i="2" s="1"/>
  <c r="BB15" i="2" s="1"/>
  <c r="BB16" i="2" s="1"/>
  <c r="BB17" i="2" s="1"/>
  <c r="BB18" i="2" s="1"/>
  <c r="BB19" i="2" s="1"/>
  <c r="BB20" i="2" s="1"/>
  <c r="BB21" i="2" s="1"/>
  <c r="BB22" i="2" s="1"/>
  <c r="BB23" i="2" s="1"/>
  <c r="BB24" i="2" s="1"/>
  <c r="BB25" i="2" s="1"/>
  <c r="BB26" i="2" s="1"/>
  <c r="BB27" i="2" s="1"/>
  <c r="BB28" i="2" s="1"/>
  <c r="BB29" i="2" s="1"/>
  <c r="BB30" i="2" s="1"/>
  <c r="BB31" i="2" s="1"/>
  <c r="BB32" i="2" s="1"/>
  <c r="BB33" i="2" s="1"/>
  <c r="BH4" i="2" s="1"/>
  <c r="BH5" i="2" s="1"/>
  <c r="BH6" i="2" s="1"/>
  <c r="BH7" i="2" s="1"/>
  <c r="BH8" i="2" s="1"/>
  <c r="BH9" i="2" s="1"/>
  <c r="BH10" i="2" s="1"/>
  <c r="BH11" i="2" s="1"/>
  <c r="BH12" i="2" s="1"/>
  <c r="BH13" i="2" s="1"/>
  <c r="BH14" i="2" s="1"/>
  <c r="BH15" i="2" s="1"/>
  <c r="BH16" i="2" s="1"/>
  <c r="BH17" i="2" s="1"/>
  <c r="BH18" i="2" s="1"/>
  <c r="BH19" i="2" s="1"/>
  <c r="BH20" i="2" s="1"/>
  <c r="BH21" i="2" s="1"/>
  <c r="BH22" i="2" s="1"/>
  <c r="BH23" i="2" s="1"/>
  <c r="BH24" i="2" s="1"/>
  <c r="BH25" i="2" s="1"/>
  <c r="BH26" i="2" s="1"/>
  <c r="BH27" i="2" s="1"/>
  <c r="BH28" i="2" s="1"/>
  <c r="BH29" i="2" s="1"/>
  <c r="BH30" i="2" s="1"/>
  <c r="BH31" i="2" s="1"/>
  <c r="BH32" i="2" s="1"/>
  <c r="BH33" i="2" s="1"/>
  <c r="BN4" i="2" s="1"/>
  <c r="BN5" i="2" s="1"/>
  <c r="BN6" i="2" s="1"/>
  <c r="BN7" i="2" s="1"/>
  <c r="BN8" i="2" s="1"/>
  <c r="BN9" i="2" s="1"/>
  <c r="BN10" i="2" s="1"/>
  <c r="BN11" i="2" s="1"/>
  <c r="BN12" i="2" s="1"/>
  <c r="BN13" i="2" s="1"/>
  <c r="BN14" i="2" s="1"/>
  <c r="BN15" i="2" s="1"/>
  <c r="BN16" i="2" s="1"/>
  <c r="BN17" i="2" s="1"/>
  <c r="BN18" i="2" s="1"/>
  <c r="BN19" i="2" s="1"/>
  <c r="BN20" i="2" s="1"/>
  <c r="BN21" i="2" s="1"/>
  <c r="BN22" i="2" s="1"/>
  <c r="BN23" i="2" s="1"/>
  <c r="BN24" i="2" s="1"/>
  <c r="BN25" i="2" s="1"/>
  <c r="BN26" i="2" s="1"/>
  <c r="BN27" i="2" s="1"/>
  <c r="BN28" i="2" s="1"/>
  <c r="BN29" i="2" s="1"/>
  <c r="BN30" i="2" s="1"/>
  <c r="BN31" i="2" s="1"/>
  <c r="BN32" i="2" s="1"/>
  <c r="BN33" i="2" s="1"/>
  <c r="BT4" i="2" s="1"/>
  <c r="BT5" i="2" s="1"/>
  <c r="BT6" i="2" s="1"/>
  <c r="BT7" i="2" s="1"/>
  <c r="BT8" i="2" s="1"/>
  <c r="BT9" i="2" s="1"/>
  <c r="BT10" i="2" s="1"/>
  <c r="BT11" i="2" s="1"/>
  <c r="BT12" i="2" s="1"/>
  <c r="BT13" i="2" s="1"/>
  <c r="BT14" i="2" s="1"/>
  <c r="BT15" i="2" s="1"/>
  <c r="BT16" i="2" s="1"/>
  <c r="BT17" i="2" s="1"/>
  <c r="BT18" i="2" s="1"/>
  <c r="BT19" i="2" s="1"/>
  <c r="BT20" i="2" s="1"/>
  <c r="BT21" i="2" s="1"/>
  <c r="BT22" i="2" s="1"/>
  <c r="BT23" i="2" s="1"/>
  <c r="BT24" i="2" s="1"/>
  <c r="BT25" i="2" s="1"/>
  <c r="BT26" i="2" s="1"/>
  <c r="BT27" i="2" s="1"/>
  <c r="BT28" i="2" s="1"/>
  <c r="BT29" i="2" s="1"/>
  <c r="BT30" i="2" s="1"/>
  <c r="BT31" i="2" s="1"/>
  <c r="BT32" i="2" s="1"/>
  <c r="BT33" i="2" s="1"/>
  <c r="BZ4" i="2" s="1"/>
  <c r="BZ5" i="2" s="1"/>
  <c r="BZ6" i="2" s="1"/>
  <c r="BZ7" i="2" s="1"/>
  <c r="BZ8" i="2" s="1"/>
  <c r="BZ9" i="2" s="1"/>
  <c r="BZ10" i="2" s="1"/>
  <c r="BZ11" i="2" s="1"/>
  <c r="BZ12" i="2" s="1"/>
  <c r="BZ13" i="2" s="1"/>
  <c r="BZ14" i="2" s="1"/>
  <c r="BZ15" i="2" s="1"/>
  <c r="BZ16" i="2" s="1"/>
  <c r="BZ17" i="2" s="1"/>
  <c r="BZ18" i="2" s="1"/>
  <c r="BZ19" i="2" s="1"/>
  <c r="BZ20" i="2" s="1"/>
  <c r="BZ21" i="2" s="1"/>
  <c r="BZ22" i="2" s="1"/>
  <c r="BZ23" i="2" s="1"/>
  <c r="BZ24" i="2" s="1"/>
  <c r="BZ25" i="2" s="1"/>
  <c r="BZ26" i="2" s="1"/>
  <c r="BZ27" i="2" s="1"/>
  <c r="BZ28" i="2" s="1"/>
  <c r="BZ29" i="2" s="1"/>
  <c r="BZ30" i="2" s="1"/>
  <c r="BZ31" i="2" s="1"/>
  <c r="BZ32" i="2" s="1"/>
  <c r="BZ33" i="2" s="1"/>
  <c r="CF4" i="2" s="1"/>
  <c r="CF5" i="2" s="1"/>
  <c r="CF6" i="2" s="1"/>
  <c r="CF7" i="2" s="1"/>
  <c r="CF8" i="2" s="1"/>
  <c r="CF9" i="2" s="1"/>
  <c r="CF10" i="2" s="1"/>
  <c r="CF11" i="2" s="1"/>
  <c r="CF12" i="2" s="1"/>
  <c r="CF13" i="2" s="1"/>
  <c r="CF14" i="2" s="1"/>
  <c r="CF15" i="2" s="1"/>
  <c r="CF16" i="2" s="1"/>
  <c r="CF17" i="2" s="1"/>
  <c r="CF18" i="2" s="1"/>
  <c r="CF19" i="2" s="1"/>
  <c r="CF20" i="2" s="1"/>
  <c r="CF21" i="2" s="1"/>
  <c r="CF22" i="2" s="1"/>
  <c r="CF23" i="2" s="1"/>
  <c r="CF24" i="2" s="1"/>
  <c r="CF25" i="2" s="1"/>
  <c r="CF26" i="2" s="1"/>
  <c r="CF27" i="2" s="1"/>
  <c r="CF28" i="2" s="1"/>
  <c r="CF29" i="2" s="1"/>
  <c r="CF30" i="2" s="1"/>
  <c r="CF31" i="2" s="1"/>
  <c r="CF32" i="2" s="1"/>
  <c r="CF33" i="2" s="1"/>
  <c r="CL4" i="2" s="1"/>
  <c r="CL5" i="2" s="1"/>
  <c r="CL6" i="2" s="1"/>
  <c r="CL7" i="2" s="1"/>
  <c r="CL8" i="2" s="1"/>
  <c r="CL9" i="2" s="1"/>
  <c r="CL10" i="2" s="1"/>
  <c r="CL11" i="2" s="1"/>
  <c r="CL12" i="2" s="1"/>
  <c r="CL13" i="2" s="1"/>
  <c r="CL14" i="2" s="1"/>
  <c r="CL15" i="2" s="1"/>
  <c r="CL16" i="2" s="1"/>
  <c r="CL17" i="2" s="1"/>
  <c r="CL18" i="2" s="1"/>
  <c r="CL19" i="2" s="1"/>
  <c r="CL20" i="2" s="1"/>
  <c r="CL21" i="2" s="1"/>
  <c r="CL22" i="2" s="1"/>
  <c r="CL23" i="2" s="1"/>
  <c r="CL24" i="2" s="1"/>
  <c r="CL25" i="2" s="1"/>
  <c r="CL26" i="2" s="1"/>
  <c r="CL27" i="2" s="1"/>
  <c r="CL28" i="2" s="1"/>
  <c r="CL29" i="2" s="1"/>
  <c r="CL30" i="2" s="1"/>
  <c r="CL31" i="2" s="1"/>
  <c r="CL32" i="2" s="1"/>
  <c r="CL33" i="2" s="1"/>
  <c r="CR4" i="2" s="1"/>
  <c r="CR5" i="2" s="1"/>
  <c r="CR6" i="2" s="1"/>
  <c r="CR7" i="2" s="1"/>
  <c r="CR8" i="2" s="1"/>
  <c r="CR9" i="2" s="1"/>
  <c r="CR10" i="2" s="1"/>
  <c r="CR11" i="2" s="1"/>
  <c r="CR12" i="2" s="1"/>
  <c r="CR13" i="2" s="1"/>
  <c r="CR14" i="2" s="1"/>
  <c r="CR15" i="2" s="1"/>
  <c r="CR16" i="2" s="1"/>
  <c r="CR17" i="2" s="1"/>
  <c r="CR18" i="2" s="1"/>
  <c r="CR19" i="2" s="1"/>
  <c r="CR20" i="2" s="1"/>
  <c r="CR21" i="2" s="1"/>
  <c r="CR22" i="2" s="1"/>
  <c r="CR23" i="2" s="1"/>
  <c r="CR24" i="2" s="1"/>
  <c r="CR25" i="2" s="1"/>
  <c r="CR26" i="2" s="1"/>
  <c r="CR27" i="2" s="1"/>
  <c r="CR28" i="2" s="1"/>
  <c r="CR29" i="2" s="1"/>
  <c r="CR30" i="2" s="1"/>
  <c r="CR31" i="2" s="1"/>
  <c r="CR32" i="2" s="1"/>
  <c r="CR33" i="2" s="1"/>
  <c r="CX4" i="2" s="1"/>
  <c r="CX5" i="2" s="1"/>
  <c r="CX6" i="2" s="1"/>
  <c r="CX7" i="2" s="1"/>
  <c r="CX8" i="2" s="1"/>
  <c r="CX9" i="2" s="1"/>
  <c r="CX10" i="2" s="1"/>
  <c r="CX11" i="2" s="1"/>
  <c r="CX12" i="2" s="1"/>
  <c r="CX13" i="2" s="1"/>
  <c r="CX14" i="2" s="1"/>
  <c r="CX15" i="2" s="1"/>
  <c r="CX16" i="2" s="1"/>
  <c r="CX17" i="2" s="1"/>
  <c r="CX18" i="2" s="1"/>
  <c r="CX19" i="2" s="1"/>
  <c r="CX20" i="2" s="1"/>
  <c r="CX21" i="2" s="1"/>
  <c r="CX22" i="2" s="1"/>
  <c r="CX23" i="2" s="1"/>
  <c r="CX24" i="2" s="1"/>
  <c r="CX25" i="2" s="1"/>
  <c r="CX26" i="2" s="1"/>
  <c r="CX27" i="2" s="1"/>
  <c r="CX28" i="2" s="1"/>
  <c r="CX29" i="2" s="1"/>
  <c r="CX30" i="2" s="1"/>
  <c r="CX31" i="2" s="1"/>
  <c r="CX32" i="2" s="1"/>
  <c r="CX33" i="2" s="1"/>
  <c r="DD4" i="2" s="1"/>
  <c r="DD5" i="2" s="1"/>
  <c r="DD6" i="2" s="1"/>
  <c r="DD7" i="2" s="1"/>
  <c r="DD8" i="2" s="1"/>
  <c r="DD9" i="2" s="1"/>
  <c r="DD10" i="2" s="1"/>
  <c r="DD11" i="2" s="1"/>
  <c r="DD12" i="2" s="1"/>
  <c r="DD13" i="2" s="1"/>
  <c r="DD14" i="2" s="1"/>
  <c r="DD15" i="2" s="1"/>
  <c r="DD16" i="2" s="1"/>
  <c r="DD17" i="2" s="1"/>
  <c r="DD18" i="2" s="1"/>
  <c r="DD19" i="2" s="1"/>
  <c r="DD20" i="2" s="1"/>
  <c r="DD21" i="2" s="1"/>
  <c r="DD22" i="2" s="1"/>
  <c r="DD23" i="2" s="1"/>
  <c r="DD24" i="2" s="1"/>
  <c r="DD25" i="2" s="1"/>
  <c r="DD26" i="2" s="1"/>
  <c r="DD27" i="2" s="1"/>
  <c r="DD28" i="2" s="1"/>
  <c r="DD29" i="2" s="1"/>
  <c r="DD30" i="2" s="1"/>
  <c r="DD31" i="2" s="1"/>
  <c r="DD32" i="2" s="1"/>
  <c r="DD33" i="2" s="1"/>
</calcChain>
</file>

<file path=xl/comments1.xml><?xml version="1.0" encoding="utf-8"?>
<comments xmlns="http://schemas.openxmlformats.org/spreadsheetml/2006/main">
  <authors>
    <author>akiyuki kamio-2</author>
    <author>Meiko-Office</author>
    <author>鶴田　美波</author>
  </authors>
  <commentList>
    <comment ref="B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摘要欄左矢印▽
各科目を選ぶ　▽
項目上段が収入科目
項目中段が支出科目
</t>
        </r>
      </text>
    </comment>
    <comment ref="C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 xml:space="preserve">摘要内容を
記入して下さい
自動差引残高を
表示します
</t>
        </r>
      </text>
    </comment>
    <comment ref="D4" authorId="1" shapeId="0">
      <text>
        <r>
          <rPr>
            <b/>
            <sz val="12"/>
            <color indexed="81"/>
            <rFont val="MS P ゴシック"/>
            <family val="3"/>
            <charset val="128"/>
          </rPr>
          <t>金額を直接
入れて下さい</t>
        </r>
      </text>
    </comment>
    <comment ref="E4" authorId="1" shapeId="0">
      <text>
        <r>
          <rPr>
            <b/>
            <sz val="10"/>
            <color indexed="81"/>
            <rFont val="MS P ゴシック"/>
            <family val="3"/>
            <charset val="128"/>
          </rPr>
          <t>金額を直接
入れて下さい
自動積算
します</t>
        </r>
      </text>
    </comment>
    <comment ref="H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摘要欄左矢印▽
各科目を選ぶ　▽
項目上段が収入科目
項目中段が支出科目
</t>
        </r>
      </text>
    </comment>
    <comment ref="I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 xml:space="preserve">摘要内容を
記入して下さい
自動差引残高を
表示します
</t>
        </r>
      </text>
    </comment>
    <comment ref="J4" authorId="2" shapeId="0">
      <text>
        <r>
          <rPr>
            <b/>
            <sz val="12"/>
            <color indexed="81"/>
            <rFont val="ＭＳ Ｐゴシック"/>
            <family val="3"/>
            <charset val="128"/>
          </rPr>
          <t>金額を直接
入れて下さい</t>
        </r>
      </text>
    </comment>
    <comment ref="K4" authorId="2" shapeId="0">
      <text>
        <r>
          <rPr>
            <b/>
            <sz val="10"/>
            <color indexed="81"/>
            <rFont val="ＭＳ Ｐゴシック"/>
            <family val="3"/>
            <charset val="128"/>
          </rPr>
          <t>金額を直接
入れて下さい
自動積算
します</t>
        </r>
      </text>
    </comment>
    <comment ref="N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摘要欄左矢印▽
各科目を選ぶ　▽
項目上段が収入科目
項目中段が支出科目
</t>
        </r>
      </text>
    </comment>
    <comment ref="O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 xml:space="preserve">摘要内容を
記入して下さい
自動差引残高を
表示します
</t>
        </r>
      </text>
    </comment>
    <comment ref="P4" authorId="2" shapeId="0">
      <text>
        <r>
          <rPr>
            <b/>
            <sz val="12"/>
            <color indexed="81"/>
            <rFont val="ＭＳ Ｐゴシック"/>
            <family val="3"/>
            <charset val="128"/>
          </rPr>
          <t>金額を直接
入れて下さい</t>
        </r>
      </text>
    </comment>
    <comment ref="Q4" authorId="2" shapeId="0">
      <text>
        <r>
          <rPr>
            <b/>
            <sz val="10"/>
            <color indexed="81"/>
            <rFont val="ＭＳ Ｐゴシック"/>
            <family val="3"/>
            <charset val="128"/>
          </rPr>
          <t>金額を直接
入れて下さい
自動積算
します</t>
        </r>
      </text>
    </comment>
    <comment ref="T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摘要欄左矢印▽
各科目を選ぶ　▽
項目上段が収入科目
項目中段が支出科目
</t>
        </r>
      </text>
    </comment>
    <comment ref="U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 xml:space="preserve">摘要内容を
記入して下さい
自動差引残高を
表示します
</t>
        </r>
      </text>
    </comment>
    <comment ref="V4" authorId="2" shapeId="0">
      <text>
        <r>
          <rPr>
            <b/>
            <sz val="12"/>
            <color indexed="81"/>
            <rFont val="ＭＳ Ｐゴシック"/>
            <family val="3"/>
            <charset val="128"/>
          </rPr>
          <t>金額を直接
入れて下さい</t>
        </r>
      </text>
    </comment>
    <comment ref="W4" authorId="2" shapeId="0">
      <text>
        <r>
          <rPr>
            <b/>
            <sz val="10"/>
            <color indexed="81"/>
            <rFont val="ＭＳ Ｐゴシック"/>
            <family val="3"/>
            <charset val="128"/>
          </rPr>
          <t>金額を直接
入れて下さい
自動積算
します</t>
        </r>
      </text>
    </comment>
    <comment ref="Z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摘要欄左矢印▽
各科目を選ぶ　▽
項目上段が収入科目
項目中段が支出科目
</t>
        </r>
      </text>
    </comment>
    <comment ref="AA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 xml:space="preserve">摘要内容を
記入して下さい
自動差引残高を
表示します
</t>
        </r>
      </text>
    </comment>
    <comment ref="AB4" authorId="2" shapeId="0">
      <text>
        <r>
          <rPr>
            <b/>
            <sz val="12"/>
            <color indexed="81"/>
            <rFont val="ＭＳ Ｐゴシック"/>
            <family val="3"/>
            <charset val="128"/>
          </rPr>
          <t>金額を直接
入れて下さい</t>
        </r>
      </text>
    </comment>
    <comment ref="AC4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金額を直接
入れて下さい
自動積算
します</t>
        </r>
      </text>
    </comment>
    <comment ref="AF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摘要欄左矢印▽
各科目を選ぶ　▽
項目上段が収入科目
項目中段が支出科目
</t>
        </r>
      </text>
    </comment>
    <comment ref="AG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 xml:space="preserve">摘要内容を
記入して下さい
自動差引残高を
表示します
</t>
        </r>
      </text>
    </comment>
    <comment ref="AH4" authorId="2" shapeId="0">
      <text>
        <r>
          <rPr>
            <b/>
            <sz val="12"/>
            <color indexed="81"/>
            <rFont val="ＭＳ Ｐゴシック"/>
            <family val="3"/>
            <charset val="128"/>
          </rPr>
          <t>金額を直接
入れて下さい</t>
        </r>
      </text>
    </comment>
    <comment ref="AI4" authorId="2" shapeId="0">
      <text>
        <r>
          <rPr>
            <b/>
            <sz val="10"/>
            <color indexed="81"/>
            <rFont val="ＭＳ Ｐゴシック"/>
            <family val="3"/>
            <charset val="128"/>
          </rPr>
          <t>金額を直接
入れて下さい
自動積算
します</t>
        </r>
      </text>
    </comment>
    <comment ref="AL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摘要欄左矢印▽
各科目を選ぶ　▽
項目上段が収入科目
項目中段が支出科目
</t>
        </r>
      </text>
    </comment>
    <comment ref="AM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 xml:space="preserve">摘要内容を
記入して下さい
自動差引残高を
表示します
</t>
        </r>
      </text>
    </comment>
    <comment ref="AN4" authorId="2" shapeId="0">
      <text>
        <r>
          <rPr>
            <b/>
            <sz val="12"/>
            <color indexed="81"/>
            <rFont val="ＭＳ Ｐゴシック"/>
            <family val="3"/>
            <charset val="128"/>
          </rPr>
          <t>金額を直接
入れて下さい</t>
        </r>
      </text>
    </comment>
    <comment ref="AO4" authorId="2" shapeId="0">
      <text>
        <r>
          <rPr>
            <b/>
            <sz val="10"/>
            <color indexed="81"/>
            <rFont val="ＭＳ Ｐゴシック"/>
            <family val="3"/>
            <charset val="128"/>
          </rPr>
          <t>金額を直接
入れて下さい
自動積算
します</t>
        </r>
      </text>
    </comment>
    <comment ref="AR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摘要欄左矢印▽
各科目を選ぶ　▽
項目上段が収入科目
項目中段が支出科目
</t>
        </r>
      </text>
    </comment>
    <comment ref="AS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 xml:space="preserve">摘要内容を
記入して下さい
自動差引残高を
表示します
</t>
        </r>
      </text>
    </comment>
    <comment ref="AT4" authorId="2" shapeId="0">
      <text>
        <r>
          <rPr>
            <b/>
            <sz val="12"/>
            <color indexed="81"/>
            <rFont val="ＭＳ Ｐゴシック"/>
            <family val="3"/>
            <charset val="128"/>
          </rPr>
          <t>金額を直接
入れて下さい</t>
        </r>
      </text>
    </comment>
    <comment ref="AU4" authorId="2" shapeId="0">
      <text>
        <r>
          <rPr>
            <b/>
            <sz val="10"/>
            <color indexed="81"/>
            <rFont val="ＭＳ Ｐゴシック"/>
            <family val="3"/>
            <charset val="128"/>
          </rPr>
          <t>金額を直接
入れて下さい
自動積算
します</t>
        </r>
      </text>
    </comment>
    <comment ref="AX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摘要欄左矢印▽
各科目を選ぶ　▽
項目上段が収入科目
項目中段が支出科目
</t>
        </r>
      </text>
    </comment>
    <comment ref="AY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 xml:space="preserve">摘要内容を
記入して下さい
自動差引残高を
表示します
</t>
        </r>
      </text>
    </comment>
    <comment ref="AZ4" authorId="2" shapeId="0">
      <text>
        <r>
          <rPr>
            <b/>
            <sz val="12"/>
            <color indexed="81"/>
            <rFont val="ＭＳ Ｐゴシック"/>
            <family val="3"/>
            <charset val="128"/>
          </rPr>
          <t>金額を直接
入れて下さい</t>
        </r>
      </text>
    </comment>
    <comment ref="BA4" authorId="2" shapeId="0">
      <text>
        <r>
          <rPr>
            <b/>
            <sz val="10"/>
            <color indexed="81"/>
            <rFont val="ＭＳ Ｐゴシック"/>
            <family val="3"/>
            <charset val="128"/>
          </rPr>
          <t>金額を直接
入れて下さい
自動積算
します</t>
        </r>
      </text>
    </comment>
    <comment ref="BD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摘要欄左矢印▽
各科目を選ぶ　▽
項目上段が収入科目
項目中段が支出科目
</t>
        </r>
      </text>
    </comment>
    <comment ref="BE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 xml:space="preserve">摘要内容を
記入して下さい
自動差引残高を
表示します
</t>
        </r>
      </text>
    </comment>
    <comment ref="BF4" authorId="2" shapeId="0">
      <text>
        <r>
          <rPr>
            <b/>
            <sz val="12"/>
            <color indexed="81"/>
            <rFont val="ＭＳ Ｐゴシック"/>
            <family val="3"/>
            <charset val="128"/>
          </rPr>
          <t>金額を直接
入れて下さい</t>
        </r>
      </text>
    </comment>
    <comment ref="BG4" authorId="2" shapeId="0">
      <text>
        <r>
          <rPr>
            <b/>
            <sz val="10"/>
            <color indexed="81"/>
            <rFont val="ＭＳ Ｐゴシック"/>
            <family val="3"/>
            <charset val="128"/>
          </rPr>
          <t>金額を直接
入れて下さい
自動積算
します</t>
        </r>
      </text>
    </comment>
    <comment ref="BJ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摘要欄左矢印▽
各科目を選ぶ　▽
項目上段が収入科目
項目中段が支出科目
</t>
        </r>
      </text>
    </comment>
    <comment ref="BK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 xml:space="preserve">摘要内容を
記入して下さい
自動差引残高を
表示します
</t>
        </r>
      </text>
    </comment>
    <comment ref="BL4" authorId="2" shapeId="0">
      <text>
        <r>
          <rPr>
            <b/>
            <sz val="12"/>
            <color indexed="81"/>
            <rFont val="ＭＳ Ｐゴシック"/>
            <family val="3"/>
            <charset val="128"/>
          </rPr>
          <t>金額を直接
入れて下さい</t>
        </r>
      </text>
    </comment>
    <comment ref="BM4" authorId="2" shapeId="0">
      <text>
        <r>
          <rPr>
            <b/>
            <sz val="10"/>
            <color indexed="81"/>
            <rFont val="ＭＳ Ｐゴシック"/>
            <family val="3"/>
            <charset val="128"/>
          </rPr>
          <t>金額を直接
入れて下さい
自動積算
します</t>
        </r>
      </text>
    </comment>
    <comment ref="BP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摘要欄左矢印▽
各科目を選ぶ　▽
項目上段が収入科目
項目中段が支出科目
</t>
        </r>
      </text>
    </comment>
    <comment ref="BQ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 xml:space="preserve">摘要内容を
記入して下さい
自動差引残高を
表示します
</t>
        </r>
      </text>
    </comment>
    <comment ref="BR4" authorId="2" shapeId="0">
      <text>
        <r>
          <rPr>
            <b/>
            <sz val="12"/>
            <color indexed="81"/>
            <rFont val="ＭＳ Ｐゴシック"/>
            <family val="3"/>
            <charset val="128"/>
          </rPr>
          <t>金額を直接
入れて下さい</t>
        </r>
      </text>
    </comment>
    <comment ref="BS4" authorId="2" shapeId="0">
      <text>
        <r>
          <rPr>
            <b/>
            <sz val="10"/>
            <color indexed="81"/>
            <rFont val="ＭＳ Ｐゴシック"/>
            <family val="3"/>
            <charset val="128"/>
          </rPr>
          <t>金額を直接
入れて下さい
自動積算
します</t>
        </r>
      </text>
    </comment>
    <comment ref="BV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摘要欄左矢印▽
各科目を選ぶ　▽
項目上段が収入科目
項目中段が支出科目
</t>
        </r>
      </text>
    </comment>
    <comment ref="BW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 xml:space="preserve">摘要内容を
記入して下さい
自動差引残高を
表示します
</t>
        </r>
      </text>
    </comment>
    <comment ref="BX4" authorId="2" shapeId="0">
      <text>
        <r>
          <rPr>
            <b/>
            <sz val="12"/>
            <color indexed="81"/>
            <rFont val="ＭＳ Ｐゴシック"/>
            <family val="3"/>
            <charset val="128"/>
          </rPr>
          <t>金額を直接
入れて下さい</t>
        </r>
      </text>
    </comment>
    <comment ref="BY4" authorId="2" shapeId="0">
      <text>
        <r>
          <rPr>
            <b/>
            <sz val="10"/>
            <color indexed="81"/>
            <rFont val="ＭＳ Ｐゴシック"/>
            <family val="3"/>
            <charset val="128"/>
          </rPr>
          <t>金額を直接
入れて下さい
自動積算
します</t>
        </r>
      </text>
    </comment>
    <comment ref="CB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摘要欄左矢印▽
各科目を選ぶ　▽
項目上段が収入科目
項目中段が支出科目
</t>
        </r>
      </text>
    </comment>
    <comment ref="CC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 xml:space="preserve">摘要内容を
記入して下さい
自動差引残高を
表示します
</t>
        </r>
      </text>
    </comment>
    <comment ref="CD4" authorId="2" shapeId="0">
      <text>
        <r>
          <rPr>
            <b/>
            <sz val="12"/>
            <color indexed="81"/>
            <rFont val="ＭＳ Ｐゴシック"/>
            <family val="3"/>
            <charset val="128"/>
          </rPr>
          <t>金額を直接
入れて下さい</t>
        </r>
      </text>
    </comment>
    <comment ref="CE4" authorId="2" shapeId="0">
      <text>
        <r>
          <rPr>
            <b/>
            <sz val="10"/>
            <color indexed="81"/>
            <rFont val="ＭＳ Ｐゴシック"/>
            <family val="3"/>
            <charset val="128"/>
          </rPr>
          <t>金額を直接
入れて下さい
自動積算
します</t>
        </r>
      </text>
    </comment>
    <comment ref="CH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摘要欄左矢印▽
各科目を選ぶ　▽
項目上段が収入科目
項目中段が支出科目
</t>
        </r>
      </text>
    </comment>
    <comment ref="CI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 xml:space="preserve">摘要内容を
記入して下さい
自動差引残高を
表示します
</t>
        </r>
      </text>
    </comment>
    <comment ref="CJ4" authorId="2" shapeId="0">
      <text>
        <r>
          <rPr>
            <b/>
            <sz val="12"/>
            <color indexed="81"/>
            <rFont val="ＭＳ Ｐゴシック"/>
            <family val="3"/>
            <charset val="128"/>
          </rPr>
          <t>金額を直接
入れて下さい</t>
        </r>
      </text>
    </comment>
    <comment ref="CK4" authorId="2" shapeId="0">
      <text>
        <r>
          <rPr>
            <b/>
            <sz val="10"/>
            <color indexed="81"/>
            <rFont val="ＭＳ Ｐゴシック"/>
            <family val="3"/>
            <charset val="128"/>
          </rPr>
          <t>金額を直接
入れて下さい
自動積算
します</t>
        </r>
      </text>
    </comment>
    <comment ref="CN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摘要欄左矢印▽
各科目を選ぶ　▽
項目上段が収入科目
項目中段が支出科目
</t>
        </r>
      </text>
    </comment>
    <comment ref="CO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 xml:space="preserve">摘要内容を
記入して下さい
自動差引残高を
表示します
</t>
        </r>
      </text>
    </comment>
    <comment ref="CP4" authorId="2" shapeId="0">
      <text>
        <r>
          <rPr>
            <b/>
            <sz val="12"/>
            <color indexed="81"/>
            <rFont val="ＭＳ Ｐゴシック"/>
            <family val="3"/>
            <charset val="128"/>
          </rPr>
          <t>金額を直接
入れて下さい</t>
        </r>
      </text>
    </comment>
    <comment ref="CQ4" authorId="2" shapeId="0">
      <text>
        <r>
          <rPr>
            <b/>
            <sz val="10"/>
            <color indexed="81"/>
            <rFont val="ＭＳ Ｐゴシック"/>
            <family val="3"/>
            <charset val="128"/>
          </rPr>
          <t>金額を直接
入れて下さい
自動積算
します</t>
        </r>
      </text>
    </comment>
    <comment ref="CT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摘要欄左矢印▽
各科目を選ぶ　▽
項目上段が収入科目
項目中段が支出科目
</t>
        </r>
      </text>
    </comment>
    <comment ref="CU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 xml:space="preserve">摘要内容を
記入して下さい
自動差引残高を
表示します
</t>
        </r>
      </text>
    </comment>
    <comment ref="CV4" authorId="2" shapeId="0">
      <text>
        <r>
          <rPr>
            <b/>
            <sz val="12"/>
            <color indexed="81"/>
            <rFont val="ＭＳ Ｐゴシック"/>
            <family val="3"/>
            <charset val="128"/>
          </rPr>
          <t>金額を直接
入れて下さい</t>
        </r>
      </text>
    </comment>
    <comment ref="CW4" authorId="2" shapeId="0">
      <text>
        <r>
          <rPr>
            <b/>
            <sz val="10"/>
            <color indexed="81"/>
            <rFont val="ＭＳ Ｐゴシック"/>
            <family val="3"/>
            <charset val="128"/>
          </rPr>
          <t>金額を直接
入れて下さい
自動積算
します</t>
        </r>
      </text>
    </comment>
    <comment ref="CZ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摘要欄左矢印▽
各科目を選ぶ　▽
項目上段が収入科目
項目中段が支出科目
</t>
        </r>
      </text>
    </comment>
    <comment ref="DA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 xml:space="preserve">摘要内容を
記入して下さい
自動差引残高を
表示します
</t>
        </r>
      </text>
    </comment>
    <comment ref="DB4" authorId="2" shapeId="0">
      <text>
        <r>
          <rPr>
            <b/>
            <sz val="12"/>
            <color indexed="81"/>
            <rFont val="ＭＳ Ｐゴシック"/>
            <family val="3"/>
            <charset val="128"/>
          </rPr>
          <t>金額を直接
入れて下さい</t>
        </r>
      </text>
    </comment>
    <comment ref="DC4" authorId="2" shapeId="0">
      <text>
        <r>
          <rPr>
            <b/>
            <sz val="10"/>
            <color indexed="81"/>
            <rFont val="ＭＳ Ｐゴシック"/>
            <family val="3"/>
            <charset val="128"/>
          </rPr>
          <t>金額を直接
入れて下さい
自動積算
します</t>
        </r>
      </text>
    </comment>
  </commentList>
</comments>
</file>

<file path=xl/comments10.xml><?xml version="1.0" encoding="utf-8"?>
<comments xmlns="http://schemas.openxmlformats.org/spreadsheetml/2006/main">
  <authors>
    <author>鶴田　美波</author>
    <author>Meiko-Office</author>
  </authors>
  <commentList>
    <comment ref="F2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自動表示します</t>
        </r>
      </text>
    </comment>
    <comment ref="C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月日を入れて下さい
例＝4月1日を４/1
表示は
令和〇年4月1日</t>
        </r>
      </text>
    </comment>
    <comment ref="D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科目の表示は
摘要又金額を記入
すると自動表示　　します
</t>
        </r>
      </text>
    </comment>
    <comment ref="F35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摘要と金額が
入力されると
総合計が表示します</t>
        </r>
      </text>
    </comment>
  </commentList>
</comments>
</file>

<file path=xl/comments11.xml><?xml version="1.0" encoding="utf-8"?>
<comments xmlns="http://schemas.openxmlformats.org/spreadsheetml/2006/main">
  <authors>
    <author>鶴田　美波</author>
    <author>Meiko-Office</author>
  </authors>
  <commentList>
    <comment ref="F2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自動表示します</t>
        </r>
      </text>
    </comment>
    <comment ref="C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月日を入れて下さい
例＝4月1日を４/1
表示は
令和〇年4月1日</t>
        </r>
      </text>
    </comment>
    <comment ref="D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科目の表示は
摘要又金額を記入
すると自動表示　　します
</t>
        </r>
      </text>
    </comment>
    <comment ref="F35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摘要と金額が
入力されると
総合計が表示します</t>
        </r>
      </text>
    </comment>
  </commentList>
</comments>
</file>

<file path=xl/comments12.xml><?xml version="1.0" encoding="utf-8"?>
<comments xmlns="http://schemas.openxmlformats.org/spreadsheetml/2006/main">
  <authors>
    <author>鶴田　美波</author>
    <author>Meiko-Office</author>
  </authors>
  <commentList>
    <comment ref="F2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自動表示します</t>
        </r>
      </text>
    </comment>
    <comment ref="C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月日を入れて下さい
例＝4月1日を４/1
表示は
令和〇年4月1日</t>
        </r>
      </text>
    </comment>
    <comment ref="D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科目の表示は
摘要又金額を記入
すると自動表示　　します
</t>
        </r>
      </text>
    </comment>
    <comment ref="F39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摘要と金額が
入力されると
総合計が表示します</t>
        </r>
      </text>
    </comment>
  </commentList>
</comments>
</file>

<file path=xl/comments13.xml><?xml version="1.0" encoding="utf-8"?>
<comments xmlns="http://schemas.openxmlformats.org/spreadsheetml/2006/main">
  <authors>
    <author>鶴田　美波</author>
    <author>Meiko-Office</author>
  </authors>
  <commentList>
    <comment ref="F2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自動表示します</t>
        </r>
      </text>
    </comment>
    <comment ref="C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月日を入れて下さい
例＝4月1日を４/1
表示は
令和〇年4月1日</t>
        </r>
      </text>
    </comment>
    <comment ref="D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科目の表示は
摘要又金額を記入
すると自動表示　　します</t>
        </r>
      </text>
    </comment>
    <comment ref="I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月日を入れて下さい
例＝4月1日を４/1
表示は
令和〇年4月1日</t>
        </r>
      </text>
    </comment>
    <comment ref="J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科目の表示は
摘要又金額を記入
すると自動表示　　します</t>
        </r>
      </text>
    </comment>
    <comment ref="F38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摘要と金額が
入力されると
総合計が表示します</t>
        </r>
      </text>
    </comment>
    <comment ref="L38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摘要と金額が
入力されると
総合計が表示します</t>
        </r>
      </text>
    </comment>
  </commentList>
</comments>
</file>

<file path=xl/comments14.xml><?xml version="1.0" encoding="utf-8"?>
<comments xmlns="http://schemas.openxmlformats.org/spreadsheetml/2006/main">
  <authors>
    <author>鶴田　美波</author>
    <author>Meiko-Office</author>
  </authors>
  <commentList>
    <comment ref="F2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自動表示します</t>
        </r>
      </text>
    </comment>
    <comment ref="C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月日を入れて下さい
例＝4月1日を４/1
表示は
令和〇年4月1日</t>
        </r>
      </text>
    </comment>
    <comment ref="D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科目の表示は
摘要又金額を記入
すると自動表示　　します</t>
        </r>
      </text>
    </comment>
    <comment ref="F35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摘要と金額が
入力されると
総合計が表示します</t>
        </r>
      </text>
    </comment>
  </commentList>
</comments>
</file>

<file path=xl/comments15.xml><?xml version="1.0" encoding="utf-8"?>
<comments xmlns="http://schemas.openxmlformats.org/spreadsheetml/2006/main">
  <authors>
    <author>鶴田　美波</author>
    <author>Meiko-Office</author>
  </authors>
  <commentList>
    <comment ref="F2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自動表示します</t>
        </r>
      </text>
    </comment>
    <comment ref="C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月日を入れて下さい
例＝4月1日を４/1
表示は
令和〇年4月1日</t>
        </r>
      </text>
    </comment>
    <comment ref="D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科目の表示は
摘要又金額を記入
すると自動表示　　します
</t>
        </r>
      </text>
    </comment>
    <comment ref="F41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摘要と金額が
入力されると
総合計が表示します</t>
        </r>
      </text>
    </comment>
  </commentList>
</comments>
</file>

<file path=xl/comments16.xml><?xml version="1.0" encoding="utf-8"?>
<comments xmlns="http://schemas.openxmlformats.org/spreadsheetml/2006/main">
  <authors>
    <author>鶴田　美波</author>
    <author>Meiko-Office</author>
  </authors>
  <commentList>
    <comment ref="F2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自動表示します</t>
        </r>
      </text>
    </comment>
    <comment ref="C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月日を入れて下さい
例＝4月1日を４/1
表示は
令和〇年4月1日</t>
        </r>
      </text>
    </comment>
    <comment ref="D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科目の表示は
摘要又金額を記入
すると自動表示　　します
</t>
        </r>
      </text>
    </comment>
    <comment ref="F39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摘要と金額が
入力されると
総合計が表示します</t>
        </r>
      </text>
    </comment>
  </commentList>
</comments>
</file>

<file path=xl/comments17.xml><?xml version="1.0" encoding="utf-8"?>
<comments xmlns="http://schemas.openxmlformats.org/spreadsheetml/2006/main">
  <authors>
    <author>鶴田　美波</author>
    <author>Meiko-Office</author>
  </authors>
  <commentList>
    <comment ref="F2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自動表示します</t>
        </r>
      </text>
    </comment>
    <comment ref="C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月日を入れて下さい
例＝4月1日を４/1
表示は
令和〇年4月1日</t>
        </r>
      </text>
    </comment>
    <comment ref="D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科目の表示は
摘要又金額を記入
すると自動表示　　します
</t>
        </r>
      </text>
    </comment>
    <comment ref="F37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摘要と金額が
入力されると
総合計が表示します</t>
        </r>
      </text>
    </comment>
  </commentList>
</comments>
</file>

<file path=xl/comments18.xml><?xml version="1.0" encoding="utf-8"?>
<comments xmlns="http://schemas.openxmlformats.org/spreadsheetml/2006/main">
  <authors>
    <author>鶴田　美波</author>
    <author>Meiko-Office</author>
  </authors>
  <commentList>
    <comment ref="F2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自動表示します</t>
        </r>
      </text>
    </comment>
    <comment ref="C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月日を入れて下さい
例＝4月1日を４/1
表示は
令和〇年4月1日</t>
        </r>
      </text>
    </comment>
    <comment ref="D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科目の表示は
摘要又金額を記入
すると自動表示　　します
</t>
        </r>
      </text>
    </comment>
    <comment ref="F41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摘要と金額が
入力されると
総合計が表示します</t>
        </r>
      </text>
    </comment>
  </commentList>
</comments>
</file>

<file path=xl/comments19.xml><?xml version="1.0" encoding="utf-8"?>
<comments xmlns="http://schemas.openxmlformats.org/spreadsheetml/2006/main">
  <authors>
    <author>鶴田　美波</author>
    <author>Meiko-Office</author>
  </authors>
  <commentList>
    <comment ref="F2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自動表示します</t>
        </r>
      </text>
    </comment>
    <comment ref="C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月日を入れて下さい
例＝4月1日を４/1
表示は
令和〇年4月1日</t>
        </r>
      </text>
    </comment>
    <comment ref="D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科目の表示は
摘要又金額を記入
すると自動表示　　します
</t>
        </r>
      </text>
    </comment>
    <comment ref="F42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摘要と金額が
入力されると
総合計が表示します</t>
        </r>
      </text>
    </comment>
  </commentList>
</comments>
</file>

<file path=xl/comments2.xml><?xml version="1.0" encoding="utf-8"?>
<comments xmlns="http://schemas.openxmlformats.org/spreadsheetml/2006/main">
  <authors>
    <author>Meiko-Office</author>
  </authors>
  <commentList>
    <comment ref="B1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年度を
入れて下さい
</t>
        </r>
      </text>
    </comment>
    <comment ref="C2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学区名を
入れて下し
</t>
        </r>
      </text>
    </comment>
    <comment ref="C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予算は別紙
予算記入すれば自動表示します</t>
        </r>
      </text>
    </comment>
    <comment ref="D4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決算は現金出納簿より積算して
記載が自動的に
表示します
</t>
        </r>
        <r>
          <rPr>
            <b/>
            <sz val="11"/>
            <color indexed="81"/>
            <rFont val="MS P ゴシック"/>
            <family val="3"/>
            <charset val="128"/>
          </rPr>
          <t xml:space="preserve">
</t>
        </r>
      </text>
    </comment>
    <comment ref="E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 xml:space="preserve">摘要欄に
本年度決算の概略説明を入れて下さい
</t>
        </r>
      </text>
    </comment>
    <comment ref="E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摘要欄に
本年度決算の概略説明を入れて下さい
</t>
        </r>
      </text>
    </comment>
  </commentList>
</comments>
</file>

<file path=xl/comments20.xml><?xml version="1.0" encoding="utf-8"?>
<comments xmlns="http://schemas.openxmlformats.org/spreadsheetml/2006/main">
  <authors>
    <author>鶴田　美波</author>
    <author>Meiko-Office</author>
  </authors>
  <commentList>
    <comment ref="F2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自動表示します</t>
        </r>
      </text>
    </comment>
    <comment ref="C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月日を入れて下さい
例＝4月1日を４/1
表示は
令和〇年4月1日</t>
        </r>
      </text>
    </comment>
    <comment ref="D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科目の表示は
摘要又金額を記入
すると自動表示　　します
</t>
        </r>
      </text>
    </comment>
    <comment ref="F40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摘要と金額が
入力されると
総合計が表示します</t>
        </r>
      </text>
    </comment>
  </commentList>
</comments>
</file>

<file path=xl/comments21.xml><?xml version="1.0" encoding="utf-8"?>
<comments xmlns="http://schemas.openxmlformats.org/spreadsheetml/2006/main">
  <authors>
    <author>鶴田　美波</author>
    <author>Meiko-Office</author>
  </authors>
  <commentList>
    <comment ref="F2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自動表示します</t>
        </r>
      </text>
    </comment>
    <comment ref="C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月日を入れて下さい
例＝4月1日を４/1
表示は
令和〇年4月1日</t>
        </r>
      </text>
    </comment>
    <comment ref="D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科目の表示は
摘要又金額を記入
すると自動表示　　します
</t>
        </r>
      </text>
    </comment>
    <comment ref="I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月日を入れて下さい
例＝4月1日を４/1
表示は
令和〇年4月1日</t>
        </r>
      </text>
    </comment>
    <comment ref="J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科目の表示は
摘要又金額を記入
すると自動表示　　します
</t>
        </r>
      </text>
    </comment>
    <comment ref="F40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摘要と金額が
入力されると
総合計が表示します</t>
        </r>
      </text>
    </comment>
    <comment ref="L40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摘要と金額が
入力されると
総合計が表示します</t>
        </r>
      </text>
    </comment>
  </commentList>
</comments>
</file>

<file path=xl/comments22.xml><?xml version="1.0" encoding="utf-8"?>
<comments xmlns="http://schemas.openxmlformats.org/spreadsheetml/2006/main">
  <authors>
    <author>鶴田　美波</author>
    <author>Meiko-Office</author>
  </authors>
  <commentList>
    <comment ref="F2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自動表示します</t>
        </r>
      </text>
    </comment>
    <comment ref="C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月日を入れて下さい
例＝4月1日を４/1
表示は
令和〇年4月1日</t>
        </r>
      </text>
    </comment>
    <comment ref="D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科目の表示は
摘要又金額を記入
すると自動表示　　します</t>
        </r>
      </text>
    </comment>
    <comment ref="I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月日を入れて下さい
例＝4月1日を４/1
表示は
令和〇年4月1日</t>
        </r>
      </text>
    </comment>
    <comment ref="J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科目の表示は
摘要又金額を記入
すると自動表示　　します</t>
        </r>
      </text>
    </comment>
    <comment ref="N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月日を入れて下さい
例＝4月1日を４/1
表示は
令和〇年4月1日</t>
        </r>
      </text>
    </comment>
    <comment ref="O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科目の表示は
摘要又金額を記入
すると自動表示　　します</t>
        </r>
      </text>
    </comment>
    <comment ref="F39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摘要と金額が
入力されると
総合計が表示します</t>
        </r>
      </text>
    </comment>
    <comment ref="L39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摘要と金額が
入力されると
総合計が表示します</t>
        </r>
      </text>
    </comment>
    <comment ref="Q39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摘要と金額が
入力されると
総合計が表示します</t>
        </r>
      </text>
    </comment>
  </commentList>
</comments>
</file>

<file path=xl/comments23.xml><?xml version="1.0" encoding="utf-8"?>
<comments xmlns="http://schemas.openxmlformats.org/spreadsheetml/2006/main">
  <authors>
    <author>鶴田　美波</author>
    <author>Meiko-Office</author>
  </authors>
  <commentList>
    <comment ref="F2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自動表示します</t>
        </r>
      </text>
    </comment>
    <comment ref="C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月日を入れて下さい
例＝4月1日を４/1
表示は
令和〇年4月1日</t>
        </r>
      </text>
    </comment>
    <comment ref="D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科目の表示は
摘要又金額を記入
すると自動表示　　します
</t>
        </r>
      </text>
    </comment>
    <comment ref="I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月日を入れて下さい
例＝4月1日を４/1
表示は
令和〇年4月1日</t>
        </r>
      </text>
    </comment>
    <comment ref="J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科目の表示は
摘要又金額を記入
すると自動表示　　します</t>
        </r>
      </text>
    </comment>
    <comment ref="O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月日を入れて下さい
例＝4月1日を４/1
表示は
令和〇年4月1日</t>
        </r>
      </text>
    </comment>
    <comment ref="P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科目の表示は
摘要又金額を記入
すると自動表示　　します</t>
        </r>
      </text>
    </comment>
    <comment ref="F40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摘要と金額が
入力されると
総合計が表示します</t>
        </r>
      </text>
    </comment>
    <comment ref="L40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摘要と金額が
入力されると
総合計が表示します</t>
        </r>
      </text>
    </comment>
    <comment ref="R40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摘要と金額が
入力されると
総合計が表示します</t>
        </r>
      </text>
    </comment>
  </commentList>
</comments>
</file>

<file path=xl/comments24.xml><?xml version="1.0" encoding="utf-8"?>
<comments xmlns="http://schemas.openxmlformats.org/spreadsheetml/2006/main">
  <authors>
    <author>鶴田　美波</author>
    <author>Meiko-Office</author>
  </authors>
  <commentList>
    <comment ref="F2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自動表示します</t>
        </r>
      </text>
    </comment>
    <comment ref="C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月日を入れて下さい
例＝4月1日を４/1
表示は
令和〇年4月1日</t>
        </r>
      </text>
    </comment>
    <comment ref="D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科目の表示は
摘要又金額を記入
すると自動表示　　します
</t>
        </r>
      </text>
    </comment>
    <comment ref="F35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摘要と金額が
入力されると
総合計が表示します</t>
        </r>
      </text>
    </comment>
  </commentList>
</comments>
</file>

<file path=xl/comments25.xml><?xml version="1.0" encoding="utf-8"?>
<comments xmlns="http://schemas.openxmlformats.org/spreadsheetml/2006/main">
  <authors>
    <author>鶴田　美波</author>
    <author>Meiko-Office</author>
  </authors>
  <commentList>
    <comment ref="F2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自動表示します</t>
        </r>
      </text>
    </comment>
    <comment ref="C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月日を入れて下さい
例＝4月1日を４/1
表示は
令和〇年4月1日</t>
        </r>
      </text>
    </comment>
    <comment ref="D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科目の表示は
摘要又金額を記入
すると自動表示　　します</t>
        </r>
      </text>
    </comment>
    <comment ref="F38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摘要と金額が
入力されると
総合計が表示します</t>
        </r>
      </text>
    </comment>
  </commentList>
</comments>
</file>

<file path=xl/comments26.xml><?xml version="1.0" encoding="utf-8"?>
<comments xmlns="http://schemas.openxmlformats.org/spreadsheetml/2006/main">
  <authors>
    <author>鶴田　美波</author>
    <author>Meiko-Office</author>
  </authors>
  <commentList>
    <comment ref="F2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自動表示します</t>
        </r>
      </text>
    </comment>
    <comment ref="C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月日を入れて下さい
例＝4月1日を４/1
表示は
令和〇年4月1日</t>
        </r>
      </text>
    </comment>
    <comment ref="D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科目の表示は
摘要又金額を記入
すると自動表示　　します</t>
        </r>
      </text>
    </comment>
    <comment ref="F41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摘要と金額が
入力されると
総合計が表示します</t>
        </r>
      </text>
    </comment>
  </commentList>
</comments>
</file>

<file path=xl/comments27.xml><?xml version="1.0" encoding="utf-8"?>
<comments xmlns="http://schemas.openxmlformats.org/spreadsheetml/2006/main">
  <authors>
    <author>鶴田　美波</author>
    <author>Meiko-Office</author>
  </authors>
  <commentList>
    <comment ref="F2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自動表示します</t>
        </r>
      </text>
    </comment>
    <comment ref="C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月日を入れて下さい
例＝4月1日を４/1
表示は
令和〇年4月1日</t>
        </r>
      </text>
    </comment>
    <comment ref="D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科目の表示は
摘要又金額を記入
すると自動表示　　します</t>
        </r>
      </text>
    </comment>
    <comment ref="F41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摘要と金額が
入力されると
総合計が表示します</t>
        </r>
      </text>
    </comment>
  </commentList>
</comments>
</file>

<file path=xl/comments28.xml><?xml version="1.0" encoding="utf-8"?>
<comments xmlns="http://schemas.openxmlformats.org/spreadsheetml/2006/main">
  <authors>
    <author>鶴田　美波</author>
    <author>Meiko-Office</author>
  </authors>
  <commentList>
    <comment ref="F2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自動表示します</t>
        </r>
      </text>
    </comment>
    <comment ref="C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月日を入れて下さい
例＝4月1日を４/1
表示は
令和〇年4月1日</t>
        </r>
      </text>
    </comment>
    <comment ref="D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科目の表示は
摘要又金額を記入
すると自動表示　　します</t>
        </r>
      </text>
    </comment>
    <comment ref="F13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摘要と金額が
入力されると
総合計が表示します</t>
        </r>
      </text>
    </comment>
    <comment ref="F16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自動表示します</t>
        </r>
      </text>
    </comment>
    <comment ref="C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月日を入れて下さい
例＝4月1日を４/1
表示は
令和〇年4月1日
</t>
        </r>
      </text>
    </comment>
    <comment ref="D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科目の表示は
摘要又金額を記入
すると自動表示　　します</t>
        </r>
      </text>
    </comment>
    <comment ref="F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摘要と金額が
入力されると
総合計が表示します</t>
        </r>
      </text>
    </comment>
    <comment ref="F31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自動表示します</t>
        </r>
      </text>
    </comment>
    <comment ref="C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月日を入れて下さい
例＝4月1日を４/1
表示は
令和〇年4月1日
</t>
        </r>
      </text>
    </comment>
    <comment ref="D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科目の表示は
摘要又金額を記入
すると自動表示　　します</t>
        </r>
      </text>
    </comment>
    <comment ref="F39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摘要と金額が
入力されると
総合計が表示します</t>
        </r>
      </text>
    </comment>
  </commentList>
</comments>
</file>

<file path=xl/comments29.xml><?xml version="1.0" encoding="utf-8"?>
<comments xmlns="http://schemas.openxmlformats.org/spreadsheetml/2006/main">
  <authors>
    <author>鶴田　美波</author>
    <author>Meiko-Office</author>
  </authors>
  <commentList>
    <comment ref="F2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自動表示します</t>
        </r>
      </text>
    </comment>
    <comment ref="C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月日を入れて下さい
例＝4月1日を４/1
表示は
令和〇年4月1日</t>
        </r>
      </text>
    </comment>
    <comment ref="D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科目の表示は
摘要又金額を記入
すると自動表示　　します</t>
        </r>
      </text>
    </comment>
    <comment ref="F41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摘要と金額が
入力されると
総合計が表示します</t>
        </r>
      </text>
    </comment>
  </commentList>
</comments>
</file>

<file path=xl/comments3.xml><?xml version="1.0" encoding="utf-8"?>
<comments xmlns="http://schemas.openxmlformats.org/spreadsheetml/2006/main">
  <authors>
    <author>Meiko-Office</author>
  </authors>
  <commentList>
    <comment ref="C7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学区名を
入れて下さい</t>
        </r>
        <r>
          <rPr>
            <b/>
            <sz val="8"/>
            <color indexed="81"/>
            <rFont val="MS P ゴシック"/>
            <family val="3"/>
            <charset val="128"/>
          </rPr>
          <t>学区名</t>
        </r>
        <r>
          <rPr>
            <b/>
            <sz val="14"/>
            <color indexed="81"/>
            <rFont val="MS P ゴシック"/>
            <family val="3"/>
            <charset val="128"/>
          </rPr>
          <t>　➡</t>
        </r>
      </text>
    </comment>
    <comment ref="F9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空欄に
・年・月・日
入れて下さ</t>
        </r>
      </text>
    </comment>
    <comment ref="G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1"/>
            <color indexed="81"/>
            <rFont val="MS P ゴシック"/>
            <family val="3"/>
            <charset val="128"/>
          </rPr>
          <t>空欄に総代会長の名前を
入れて下さい</t>
        </r>
      </text>
    </comment>
    <comment ref="G15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会計担当者の
名前を
入れて下さい</t>
        </r>
      </text>
    </comment>
    <comment ref="E22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会計監査の
名前を
入れて下さい</t>
        </r>
      </text>
    </comment>
  </commentList>
</comments>
</file>

<file path=xl/comments30.xml><?xml version="1.0" encoding="utf-8"?>
<comments xmlns="http://schemas.openxmlformats.org/spreadsheetml/2006/main">
  <authors>
    <author>鶴田　美波</author>
    <author>Meiko-Office</author>
  </authors>
  <commentList>
    <comment ref="F2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自動表示します</t>
        </r>
      </text>
    </comment>
    <comment ref="C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月日を入れて下さい
例＝4月1日を４/1
表示は
令和〇年4月1日</t>
        </r>
      </text>
    </comment>
    <comment ref="D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科目の表示は
摘要又金額を記入
すると自動表示　　します</t>
        </r>
      </text>
    </comment>
    <comment ref="F38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摘要と金額が
入力されると
総合計が表示します</t>
        </r>
      </text>
    </comment>
  </commentList>
</comments>
</file>

<file path=xl/comments31.xml><?xml version="1.0" encoding="utf-8"?>
<comments xmlns="http://schemas.openxmlformats.org/spreadsheetml/2006/main">
  <authors>
    <author>鶴田　美波</author>
    <author>Meiko-Office</author>
  </authors>
  <commentList>
    <comment ref="F2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自動表示します</t>
        </r>
      </text>
    </comment>
    <comment ref="C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月日を入れて下さい
例＝4月1日を４/1
表示は
令和〇年4月1日</t>
        </r>
      </text>
    </comment>
    <comment ref="D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科目の表示は
摘要又金額を記入
すると自動表示　　します</t>
        </r>
      </text>
    </comment>
    <comment ref="F41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摘要と金額が
入力されると
総合計が表示します</t>
        </r>
      </text>
    </comment>
  </commentList>
</comments>
</file>

<file path=xl/comments4.xml><?xml version="1.0" encoding="utf-8"?>
<comments xmlns="http://schemas.openxmlformats.org/spreadsheetml/2006/main">
  <authors>
    <author>Meiko-Office</author>
  </authors>
  <commentList>
    <comment ref="C1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年度を
入れて下さい</t>
        </r>
      </text>
    </comment>
    <comment ref="C2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学区名を
入れて下さい
</t>
        </r>
      </text>
    </comment>
    <comment ref="C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参考資料
前年度決算額を記入
本年度予算に対して
基本検討</t>
        </r>
      </text>
    </comment>
    <comment ref="D4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本年度予算
を直接入れて下さい</t>
        </r>
      </text>
    </comment>
  </commentList>
</comments>
</file>

<file path=xl/comments5.xml><?xml version="1.0" encoding="utf-8"?>
<comments xmlns="http://schemas.openxmlformats.org/spreadsheetml/2006/main">
  <authors>
    <author>Meiko-Office</author>
  </authors>
  <commentList>
    <comment ref="F2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 xml:space="preserve">自動表示
します
</t>
        </r>
      </text>
    </comment>
    <comment ref="C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月日を入れて下さい
例＝4月1日を４/1
表示は
令和〇年4月1日</t>
        </r>
      </text>
    </comment>
    <comment ref="D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科目の表示は
摘要又金額を記入
すると自動表示　　します
</t>
        </r>
      </text>
    </comment>
    <comment ref="I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月日を入れて下さい
例＝4月1日を４/1
表示は
令和〇年4月1日</t>
        </r>
      </text>
    </comment>
    <comment ref="J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科目の表示は
摘要又金額を記入
すると自動表示　　します
</t>
        </r>
      </text>
    </comment>
    <comment ref="F3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摘要と金額が
入力されると
総合計が表示します</t>
        </r>
      </text>
    </comment>
    <comment ref="L3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摘要と金額が
入力されると
総合計が表示します</t>
        </r>
      </text>
    </comment>
  </commentList>
</comments>
</file>

<file path=xl/comments6.xml><?xml version="1.0" encoding="utf-8"?>
<comments xmlns="http://schemas.openxmlformats.org/spreadsheetml/2006/main">
  <authors>
    <author>鶴田　美波</author>
    <author>Meiko-Office</author>
  </authors>
  <commentList>
    <comment ref="F2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自動表示
します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月日を入れて下さい
例＝4月1日を４/1
表示は
令和〇年4月1日</t>
        </r>
      </text>
    </comment>
    <comment ref="D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科目の表示は
摘要又金額を記入
すると自動表示　　します
</t>
        </r>
      </text>
    </comment>
    <comment ref="F6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摘要と金額が
入力されると
総合計が表示します
</t>
        </r>
      </text>
    </comment>
    <comment ref="F9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自動表示
します</t>
        </r>
      </text>
    </comment>
    <comment ref="C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月日を入れて下さい
例＝4月1日を４/1
表示は
令和〇年4月1日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科目の表示は
摘要又金額を記入
すると自動表示　　します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摘要と金額が
入力されると
総合計が表示します
</t>
        </r>
      </text>
    </comment>
    <comment ref="F26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自動表示
します</t>
        </r>
      </text>
    </comment>
    <comment ref="C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月日を入れて下さい
例＝4月1日を４/1
表示は
令和〇年4月1日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科目の表示は
摘要又金額を記入
すると自動表示　　　　します</t>
        </r>
      </text>
    </comment>
    <comment ref="F38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摘要と金額が
入力されると
総合計が表示します</t>
        </r>
      </text>
    </comment>
  </commentList>
</comments>
</file>

<file path=xl/comments7.xml><?xml version="1.0" encoding="utf-8"?>
<comments xmlns="http://schemas.openxmlformats.org/spreadsheetml/2006/main">
  <authors>
    <author>鶴田　美波</author>
    <author>Meiko-Office</author>
  </authors>
  <commentList>
    <comment ref="F2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自動表示　　します</t>
        </r>
      </text>
    </comment>
    <comment ref="C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月日を入れて下さい
例＝4月1日を４/1
表示は
令和〇年4月1日</t>
        </r>
      </text>
    </comment>
    <comment ref="D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科目の表示は
摘要又金額を記入
すると自動表示　　　します
</t>
        </r>
      </text>
    </comment>
    <comment ref="F35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摘要と金額が
入力されると
総合計が表示します</t>
        </r>
      </text>
    </comment>
  </commentList>
</comments>
</file>

<file path=xl/comments8.xml><?xml version="1.0" encoding="utf-8"?>
<comments xmlns="http://schemas.openxmlformats.org/spreadsheetml/2006/main">
  <authors>
    <author>鶴田　美波</author>
    <author>Meiko-Office</author>
  </authors>
  <commentList>
    <comment ref="F2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自動表示します</t>
        </r>
      </text>
    </comment>
    <comment ref="C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月日を入れて下さい
例＝4月1日を４/1
表示は
令和〇年4月1日</t>
        </r>
      </text>
    </comment>
    <comment ref="D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科目の表示は
摘要又金額を記入
すると自動表示　　します
</t>
        </r>
      </text>
    </comment>
    <comment ref="I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月日を入れて下さい
例＝4月1日を４/1
表示は
令和〇年4月1日</t>
        </r>
      </text>
    </comment>
    <comment ref="J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科目の表示は
摘要又金額を記入
すると自動表示　　します</t>
        </r>
      </text>
    </comment>
    <comment ref="F36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摘要と金額が
入力されると
総合計が表示します
</t>
        </r>
      </text>
    </comment>
    <comment ref="L36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摘要と金額が
入力されると
総合計が表示します</t>
        </r>
      </text>
    </comment>
  </commentList>
</comments>
</file>

<file path=xl/comments9.xml><?xml version="1.0" encoding="utf-8"?>
<comments xmlns="http://schemas.openxmlformats.org/spreadsheetml/2006/main">
  <authors>
    <author>鶴田　美波</author>
    <author>Meiko-Office</author>
  </authors>
  <commentList>
    <comment ref="F2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自動表示　　します</t>
        </r>
      </text>
    </comment>
    <comment ref="C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月日を入れて下さい
例＝4月1日を４/1
表示は
令和〇年4月1日</t>
        </r>
      </text>
    </comment>
    <comment ref="D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科目の表示は
摘要又金額を記入
すると自動表示　　します</t>
        </r>
      </text>
    </comment>
    <comment ref="F35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摘要と金額が
入力されると
総合計が表示します</t>
        </r>
      </text>
    </comment>
  </commentList>
</comments>
</file>

<file path=xl/sharedStrings.xml><?xml version="1.0" encoding="utf-8"?>
<sst xmlns="http://schemas.openxmlformats.org/spreadsheetml/2006/main" count="807" uniqueCount="264">
  <si>
    <t>収入の部</t>
    <rPh sb="0" eb="2">
      <t>シュウニュウ</t>
    </rPh>
    <rPh sb="3" eb="4">
      <t>ブ</t>
    </rPh>
    <phoneticPr fontId="1"/>
  </si>
  <si>
    <t>科　目</t>
    <rPh sb="0" eb="1">
      <t>カ</t>
    </rPh>
    <rPh sb="2" eb="3">
      <t>メ</t>
    </rPh>
    <phoneticPr fontId="1"/>
  </si>
  <si>
    <t>前年度繰越金</t>
    <rPh sb="0" eb="2">
      <t>ゼンネン</t>
    </rPh>
    <rPh sb="2" eb="3">
      <t>ド</t>
    </rPh>
    <rPh sb="3" eb="5">
      <t>クリコシ</t>
    </rPh>
    <rPh sb="5" eb="6">
      <t>キン</t>
    </rPh>
    <phoneticPr fontId="1"/>
  </si>
  <si>
    <t>摘　　　　要</t>
    <rPh sb="0" eb="1">
      <t>テキ</t>
    </rPh>
    <rPh sb="5" eb="6">
      <t>ヨウ</t>
    </rPh>
    <phoneticPr fontId="1"/>
  </si>
  <si>
    <t>岡崎市総代会連絡協議会・学区総代会・会計基準</t>
    <rPh sb="0" eb="3">
      <t>オカザキシ</t>
    </rPh>
    <rPh sb="3" eb="6">
      <t>ソウダイカイ</t>
    </rPh>
    <rPh sb="6" eb="8">
      <t>レンラク</t>
    </rPh>
    <rPh sb="8" eb="11">
      <t>キョウギカイ</t>
    </rPh>
    <rPh sb="12" eb="14">
      <t>ガック</t>
    </rPh>
    <rPh sb="14" eb="16">
      <t>ソウダイ</t>
    </rPh>
    <rPh sb="16" eb="17">
      <t>カイ</t>
    </rPh>
    <rPh sb="18" eb="20">
      <t>カイケイ</t>
    </rPh>
    <rPh sb="20" eb="22">
      <t>キジュン</t>
    </rPh>
    <phoneticPr fontId="1"/>
  </si>
  <si>
    <t>前年度繰越金</t>
    <rPh sb="0" eb="3">
      <t>ゼンネンド</t>
    </rPh>
    <rPh sb="3" eb="5">
      <t>クリコシ</t>
    </rPh>
    <rPh sb="5" eb="6">
      <t>キン</t>
    </rPh>
    <phoneticPr fontId="1"/>
  </si>
  <si>
    <t>学区運営負担費</t>
    <rPh sb="0" eb="2">
      <t>ガック</t>
    </rPh>
    <rPh sb="2" eb="4">
      <t>ウンエイ</t>
    </rPh>
    <rPh sb="4" eb="6">
      <t>フタン</t>
    </rPh>
    <rPh sb="6" eb="7">
      <t>ヒ</t>
    </rPh>
    <phoneticPr fontId="1"/>
  </si>
  <si>
    <t>学区総代会運営に充てる運用費用負担金等</t>
    <rPh sb="0" eb="2">
      <t>ガック</t>
    </rPh>
    <rPh sb="2" eb="4">
      <t>ソウダイ</t>
    </rPh>
    <rPh sb="4" eb="5">
      <t>カイ</t>
    </rPh>
    <rPh sb="5" eb="7">
      <t>ウンエイ</t>
    </rPh>
    <rPh sb="8" eb="9">
      <t>ア</t>
    </rPh>
    <rPh sb="11" eb="13">
      <t>ウンヨウ</t>
    </rPh>
    <rPh sb="13" eb="15">
      <t>ヒヨウ</t>
    </rPh>
    <rPh sb="15" eb="18">
      <t>フタンキン</t>
    </rPh>
    <rPh sb="18" eb="19">
      <t>トウ</t>
    </rPh>
    <phoneticPr fontId="1"/>
  </si>
  <si>
    <t>業 務 委 託 料</t>
    <rPh sb="0" eb="1">
      <t>ギョウ</t>
    </rPh>
    <rPh sb="2" eb="3">
      <t>ツトム</t>
    </rPh>
    <rPh sb="4" eb="5">
      <t>イ</t>
    </rPh>
    <rPh sb="6" eb="7">
      <t>タク</t>
    </rPh>
    <rPh sb="8" eb="9">
      <t>リョウ</t>
    </rPh>
    <phoneticPr fontId="1"/>
  </si>
  <si>
    <t>岡崎市総代連絡協議会より学区業務委託料</t>
    <rPh sb="0" eb="3">
      <t>オカザキシ</t>
    </rPh>
    <rPh sb="3" eb="5">
      <t>ソウダイ</t>
    </rPh>
    <rPh sb="5" eb="7">
      <t>レンラク</t>
    </rPh>
    <rPh sb="7" eb="10">
      <t>キョウギカイ</t>
    </rPh>
    <rPh sb="12" eb="14">
      <t>ガック</t>
    </rPh>
    <rPh sb="14" eb="16">
      <t>ギョウム</t>
    </rPh>
    <rPh sb="16" eb="19">
      <t>イタクリョウ</t>
    </rPh>
    <phoneticPr fontId="1"/>
  </si>
  <si>
    <t>助　成　金</t>
    <rPh sb="0" eb="1">
      <t>スケ</t>
    </rPh>
    <rPh sb="2" eb="3">
      <t>セイ</t>
    </rPh>
    <rPh sb="4" eb="5">
      <t>キン</t>
    </rPh>
    <phoneticPr fontId="1"/>
  </si>
  <si>
    <t>補　助　金</t>
    <rPh sb="0" eb="1">
      <t>ホ</t>
    </rPh>
    <rPh sb="2" eb="3">
      <t>スケ</t>
    </rPh>
    <rPh sb="4" eb="5">
      <t>キン</t>
    </rPh>
    <phoneticPr fontId="1"/>
  </si>
  <si>
    <t>岡崎市より学区事業に対しての補助金等</t>
    <rPh sb="0" eb="3">
      <t>オカザキシ</t>
    </rPh>
    <rPh sb="5" eb="7">
      <t>ガック</t>
    </rPh>
    <rPh sb="7" eb="9">
      <t>ジギョウ</t>
    </rPh>
    <rPh sb="10" eb="11">
      <t>タイ</t>
    </rPh>
    <rPh sb="14" eb="17">
      <t>ホジョキン</t>
    </rPh>
    <rPh sb="17" eb="18">
      <t>トウ</t>
    </rPh>
    <phoneticPr fontId="1"/>
  </si>
  <si>
    <t>学区地域事業費</t>
    <rPh sb="0" eb="2">
      <t>ガック</t>
    </rPh>
    <rPh sb="2" eb="4">
      <t>チイキ</t>
    </rPh>
    <rPh sb="4" eb="6">
      <t>ジギョウ</t>
    </rPh>
    <rPh sb="6" eb="7">
      <t>ヒ</t>
    </rPh>
    <phoneticPr fontId="1"/>
  </si>
  <si>
    <t>岡崎市各課よりの助成金・福祉協議会　等</t>
    <rPh sb="0" eb="3">
      <t>オカザキシ</t>
    </rPh>
    <rPh sb="3" eb="5">
      <t>カクカ</t>
    </rPh>
    <rPh sb="8" eb="11">
      <t>ジョセイキン</t>
    </rPh>
    <rPh sb="12" eb="14">
      <t>フクシ</t>
    </rPh>
    <rPh sb="14" eb="17">
      <t>キョウギカイ</t>
    </rPh>
    <rPh sb="18" eb="19">
      <t>トウ</t>
    </rPh>
    <phoneticPr fontId="1"/>
  </si>
  <si>
    <t>学区事業研修費、地域団体交流会等</t>
    <rPh sb="0" eb="2">
      <t>ガック</t>
    </rPh>
    <rPh sb="2" eb="4">
      <t>ジギョウ</t>
    </rPh>
    <rPh sb="4" eb="6">
      <t>ケンシュウ</t>
    </rPh>
    <rPh sb="6" eb="7">
      <t>ヒ</t>
    </rPh>
    <rPh sb="8" eb="10">
      <t>チイキ</t>
    </rPh>
    <rPh sb="10" eb="12">
      <t>ダンタイ</t>
    </rPh>
    <rPh sb="12" eb="15">
      <t>コウリュウカイ</t>
    </rPh>
    <rPh sb="15" eb="16">
      <t>トウ</t>
    </rPh>
    <phoneticPr fontId="1"/>
  </si>
  <si>
    <t>学区団体負担費</t>
    <rPh sb="0" eb="2">
      <t>ガック</t>
    </rPh>
    <rPh sb="2" eb="4">
      <t>ダンタイ</t>
    </rPh>
    <rPh sb="4" eb="6">
      <t>フタン</t>
    </rPh>
    <rPh sb="6" eb="7">
      <t>ヒ</t>
    </rPh>
    <phoneticPr fontId="1"/>
  </si>
  <si>
    <t>報償手数料収入</t>
    <rPh sb="0" eb="2">
      <t>ホウショウ</t>
    </rPh>
    <rPh sb="2" eb="5">
      <t>テスウリョウ</t>
    </rPh>
    <rPh sb="5" eb="7">
      <t>シュウニュウ</t>
    </rPh>
    <phoneticPr fontId="1"/>
  </si>
  <si>
    <t>各団体より手数料等、資源再利用、報償金　等</t>
    <rPh sb="0" eb="1">
      <t>カク</t>
    </rPh>
    <rPh sb="1" eb="3">
      <t>ダンタイ</t>
    </rPh>
    <rPh sb="5" eb="8">
      <t>テスウリョウ</t>
    </rPh>
    <rPh sb="8" eb="9">
      <t>トウ</t>
    </rPh>
    <rPh sb="10" eb="12">
      <t>シゲン</t>
    </rPh>
    <rPh sb="12" eb="13">
      <t>サイ</t>
    </rPh>
    <rPh sb="13" eb="15">
      <t>リヨウ</t>
    </rPh>
    <rPh sb="16" eb="18">
      <t>ホウショウ</t>
    </rPh>
    <rPh sb="20" eb="21">
      <t>トウ</t>
    </rPh>
    <phoneticPr fontId="1"/>
  </si>
  <si>
    <t>防 災 防 犯 費</t>
    <rPh sb="0" eb="1">
      <t>ボウ</t>
    </rPh>
    <rPh sb="2" eb="3">
      <t>サイ</t>
    </rPh>
    <rPh sb="4" eb="5">
      <t>ボウ</t>
    </rPh>
    <rPh sb="6" eb="7">
      <t>ハン</t>
    </rPh>
    <rPh sb="8" eb="9">
      <t>ヒ</t>
    </rPh>
    <phoneticPr fontId="1"/>
  </si>
  <si>
    <t>防犯カメラ、防災費、消防団負担金、交通指導員負担金</t>
    <rPh sb="0" eb="2">
      <t>ボウハン</t>
    </rPh>
    <rPh sb="6" eb="8">
      <t>ボウサイ</t>
    </rPh>
    <rPh sb="8" eb="9">
      <t>ヒ</t>
    </rPh>
    <rPh sb="10" eb="13">
      <t>ショウボウダン</t>
    </rPh>
    <rPh sb="13" eb="16">
      <t>フタンキン</t>
    </rPh>
    <rPh sb="17" eb="19">
      <t>コウツウ</t>
    </rPh>
    <rPh sb="19" eb="22">
      <t>シドウイン</t>
    </rPh>
    <rPh sb="22" eb="25">
      <t>フタンキン</t>
    </rPh>
    <phoneticPr fontId="1"/>
  </si>
  <si>
    <t>借　　入　　金</t>
    <rPh sb="0" eb="1">
      <t>シャク</t>
    </rPh>
    <rPh sb="3" eb="4">
      <t>イ</t>
    </rPh>
    <rPh sb="6" eb="7">
      <t>キン</t>
    </rPh>
    <phoneticPr fontId="1"/>
  </si>
  <si>
    <t>学区運営一時的、借入金等</t>
    <rPh sb="0" eb="2">
      <t>ガック</t>
    </rPh>
    <rPh sb="2" eb="4">
      <t>ウンエイ</t>
    </rPh>
    <rPh sb="4" eb="6">
      <t>イチジ</t>
    </rPh>
    <rPh sb="6" eb="7">
      <t>テキ</t>
    </rPh>
    <rPh sb="8" eb="10">
      <t>カリイレ</t>
    </rPh>
    <rPh sb="10" eb="11">
      <t>キン</t>
    </rPh>
    <rPh sb="11" eb="12">
      <t>トウ</t>
    </rPh>
    <phoneticPr fontId="1"/>
  </si>
  <si>
    <t>雑　　収　　入</t>
    <rPh sb="0" eb="1">
      <t>ザツ</t>
    </rPh>
    <rPh sb="3" eb="4">
      <t>オサム</t>
    </rPh>
    <rPh sb="6" eb="7">
      <t>ニュウ</t>
    </rPh>
    <phoneticPr fontId="1"/>
  </si>
  <si>
    <t>利息・還付金等、以上の科目に入らない収入</t>
    <rPh sb="0" eb="2">
      <t>リソク</t>
    </rPh>
    <rPh sb="3" eb="6">
      <t>カンプキン</t>
    </rPh>
    <rPh sb="6" eb="7">
      <t>トウ</t>
    </rPh>
    <rPh sb="8" eb="10">
      <t>イジョウ</t>
    </rPh>
    <rPh sb="11" eb="13">
      <t>カモク</t>
    </rPh>
    <rPh sb="14" eb="15">
      <t>ハイ</t>
    </rPh>
    <rPh sb="18" eb="20">
      <t>シュウニュウ</t>
    </rPh>
    <phoneticPr fontId="1"/>
  </si>
  <si>
    <t>支出の部</t>
    <rPh sb="0" eb="2">
      <t>シシュツ</t>
    </rPh>
    <rPh sb="3" eb="4">
      <t>ブ</t>
    </rPh>
    <phoneticPr fontId="1"/>
  </si>
  <si>
    <t>社会教育委員会・福祉委員会、各団体負担金等の費用</t>
    <rPh sb="0" eb="7">
      <t>シャカイキョウイクイインカイ</t>
    </rPh>
    <rPh sb="8" eb="10">
      <t>フクシ</t>
    </rPh>
    <rPh sb="10" eb="13">
      <t>イインカイ</t>
    </rPh>
    <rPh sb="14" eb="17">
      <t>カクダンタイ</t>
    </rPh>
    <rPh sb="17" eb="19">
      <t>フタン</t>
    </rPh>
    <rPh sb="19" eb="20">
      <t>キン</t>
    </rPh>
    <rPh sb="20" eb="21">
      <t>トウ</t>
    </rPh>
    <rPh sb="22" eb="24">
      <t>ヒヨウ</t>
    </rPh>
    <phoneticPr fontId="1"/>
  </si>
  <si>
    <t>総代会役員活動費、学区会長活動費、学区役員活動経費等</t>
    <rPh sb="0" eb="2">
      <t>ソウダイ</t>
    </rPh>
    <rPh sb="2" eb="3">
      <t>カイ</t>
    </rPh>
    <rPh sb="3" eb="5">
      <t>ヤクイン</t>
    </rPh>
    <rPh sb="5" eb="7">
      <t>カツドウ</t>
    </rPh>
    <rPh sb="7" eb="8">
      <t>ヒ</t>
    </rPh>
    <rPh sb="9" eb="11">
      <t>ガック</t>
    </rPh>
    <rPh sb="11" eb="13">
      <t>カイチョウ</t>
    </rPh>
    <rPh sb="13" eb="15">
      <t>カツドウ</t>
    </rPh>
    <rPh sb="15" eb="16">
      <t>ヒ</t>
    </rPh>
    <rPh sb="17" eb="19">
      <t>ガック</t>
    </rPh>
    <rPh sb="19" eb="21">
      <t>ヤクイン</t>
    </rPh>
    <rPh sb="21" eb="23">
      <t>カツドウ</t>
    </rPh>
    <rPh sb="23" eb="25">
      <t>ケイヒ</t>
    </rPh>
    <rPh sb="25" eb="26">
      <t>トウ</t>
    </rPh>
    <phoneticPr fontId="1"/>
  </si>
  <si>
    <t>総代会役員手当</t>
    <rPh sb="0" eb="2">
      <t>ソウダイ</t>
    </rPh>
    <rPh sb="2" eb="3">
      <t>カイ</t>
    </rPh>
    <rPh sb="3" eb="5">
      <t>ヤクイン</t>
    </rPh>
    <rPh sb="5" eb="7">
      <t>テアテ</t>
    </rPh>
    <phoneticPr fontId="1"/>
  </si>
  <si>
    <t xml:space="preserve">学区総代会長手当,学区役員等、費用弁償 </t>
    <rPh sb="0" eb="2">
      <t>ガック</t>
    </rPh>
    <rPh sb="2" eb="4">
      <t>ソウダイ</t>
    </rPh>
    <rPh sb="4" eb="5">
      <t>カイ</t>
    </rPh>
    <rPh sb="5" eb="6">
      <t>チョウ</t>
    </rPh>
    <rPh sb="6" eb="8">
      <t>テアテ</t>
    </rPh>
    <rPh sb="9" eb="11">
      <t>ガック</t>
    </rPh>
    <rPh sb="11" eb="13">
      <t>ヤクイン</t>
    </rPh>
    <rPh sb="13" eb="14">
      <t>トウ</t>
    </rPh>
    <rPh sb="15" eb="17">
      <t>ヒヨウ</t>
    </rPh>
    <rPh sb="17" eb="19">
      <t>ベンショウ</t>
    </rPh>
    <phoneticPr fontId="1"/>
  </si>
  <si>
    <t>総 代 活 動 費</t>
    <rPh sb="0" eb="1">
      <t>ソウ</t>
    </rPh>
    <rPh sb="2" eb="3">
      <t>ダイ</t>
    </rPh>
    <rPh sb="4" eb="5">
      <t>カツ</t>
    </rPh>
    <rPh sb="6" eb="7">
      <t>ドウ</t>
    </rPh>
    <rPh sb="8" eb="9">
      <t>ヒ</t>
    </rPh>
    <phoneticPr fontId="1"/>
  </si>
  <si>
    <t>負　   担　  金</t>
    <rPh sb="0" eb="1">
      <t>フ</t>
    </rPh>
    <rPh sb="5" eb="6">
      <t>タン</t>
    </rPh>
    <rPh sb="9" eb="10">
      <t>キン</t>
    </rPh>
    <phoneticPr fontId="1"/>
  </si>
  <si>
    <t>学区運営に係る会議.打合せ経費一切を含む、総会、</t>
    <rPh sb="0" eb="2">
      <t>ガック</t>
    </rPh>
    <rPh sb="2" eb="4">
      <t>ウンエイ</t>
    </rPh>
    <rPh sb="5" eb="6">
      <t>カカワ</t>
    </rPh>
    <rPh sb="7" eb="9">
      <t>カイギ</t>
    </rPh>
    <rPh sb="10" eb="12">
      <t>ウチアワ</t>
    </rPh>
    <rPh sb="13" eb="15">
      <t>ケイヒ</t>
    </rPh>
    <rPh sb="15" eb="17">
      <t>イッサイ</t>
    </rPh>
    <rPh sb="18" eb="19">
      <t>フク</t>
    </rPh>
    <rPh sb="21" eb="23">
      <t>ソウカイ</t>
    </rPh>
    <phoneticPr fontId="1"/>
  </si>
  <si>
    <t>　</t>
    <phoneticPr fontId="1"/>
  </si>
  <si>
    <t>総代の研修費用、研修参加費用等、学区主催の研修事業等</t>
    <rPh sb="0" eb="2">
      <t>ソウダイ</t>
    </rPh>
    <rPh sb="3" eb="5">
      <t>ケンシュウ</t>
    </rPh>
    <rPh sb="5" eb="7">
      <t>ヒヨウ</t>
    </rPh>
    <rPh sb="8" eb="10">
      <t>ケンシュウ</t>
    </rPh>
    <rPh sb="10" eb="12">
      <t>サンカ</t>
    </rPh>
    <rPh sb="12" eb="14">
      <t>ヒヨウ</t>
    </rPh>
    <rPh sb="14" eb="15">
      <t>トウ</t>
    </rPh>
    <rPh sb="16" eb="18">
      <t>ガック</t>
    </rPh>
    <rPh sb="18" eb="20">
      <t>シュサイ</t>
    </rPh>
    <rPh sb="21" eb="23">
      <t>ケンシュウ</t>
    </rPh>
    <rPh sb="23" eb="25">
      <t>ジギョウ</t>
    </rPh>
    <rPh sb="25" eb="26">
      <t>トウ</t>
    </rPh>
    <phoneticPr fontId="1"/>
  </si>
  <si>
    <t>教育委員会費</t>
    <rPh sb="0" eb="5">
      <t>キョウイクイインカイ</t>
    </rPh>
    <rPh sb="5" eb="6">
      <t>ヒ</t>
    </rPh>
    <phoneticPr fontId="1"/>
  </si>
  <si>
    <t>福祉委員会費</t>
    <rPh sb="0" eb="5">
      <t>フクシイインカイ</t>
    </rPh>
    <rPh sb="5" eb="6">
      <t>ヒ</t>
    </rPh>
    <phoneticPr fontId="1"/>
  </si>
  <si>
    <t>学区福祉委員会運営の負担金</t>
    <rPh sb="0" eb="2">
      <t>ガック</t>
    </rPh>
    <rPh sb="2" eb="4">
      <t>フクシ</t>
    </rPh>
    <rPh sb="4" eb="7">
      <t>イインカイ</t>
    </rPh>
    <rPh sb="7" eb="9">
      <t>ウンエイ</t>
    </rPh>
    <rPh sb="10" eb="13">
      <t>フタンキン</t>
    </rPh>
    <phoneticPr fontId="1"/>
  </si>
  <si>
    <t>学区教育委員会運営の負担金</t>
    <rPh sb="0" eb="2">
      <t>ガック</t>
    </rPh>
    <rPh sb="2" eb="4">
      <t>キョウイク</t>
    </rPh>
    <rPh sb="4" eb="7">
      <t>イインカイ</t>
    </rPh>
    <rPh sb="7" eb="9">
      <t>ウンエイ</t>
    </rPh>
    <rPh sb="10" eb="12">
      <t>フタン</t>
    </rPh>
    <rPh sb="12" eb="13">
      <t>キン</t>
    </rPh>
    <phoneticPr fontId="1"/>
  </si>
  <si>
    <t>学区運営に係る事務費、印刷費、事務用品消耗品、封筒掃除品等</t>
    <rPh sb="0" eb="2">
      <t>ガック</t>
    </rPh>
    <rPh sb="2" eb="4">
      <t>ウンエイ</t>
    </rPh>
    <rPh sb="5" eb="6">
      <t>カカワ</t>
    </rPh>
    <rPh sb="7" eb="10">
      <t>ジムヒ</t>
    </rPh>
    <rPh sb="11" eb="13">
      <t>インサツ</t>
    </rPh>
    <rPh sb="13" eb="14">
      <t>ヒ</t>
    </rPh>
    <rPh sb="15" eb="17">
      <t>ジム</t>
    </rPh>
    <rPh sb="17" eb="19">
      <t>ヨウヒン</t>
    </rPh>
    <rPh sb="19" eb="22">
      <t>ショウモウヒン</t>
    </rPh>
    <rPh sb="23" eb="25">
      <t>フウトウ</t>
    </rPh>
    <rPh sb="25" eb="27">
      <t>ソウジ</t>
    </rPh>
    <rPh sb="27" eb="28">
      <t>ヒン</t>
    </rPh>
    <rPh sb="28" eb="29">
      <t>トウ</t>
    </rPh>
    <phoneticPr fontId="1"/>
  </si>
  <si>
    <t>学区資産になる物、ロッカー、机、什器、電子機器、その他</t>
    <rPh sb="0" eb="2">
      <t>ガック</t>
    </rPh>
    <rPh sb="2" eb="4">
      <t>シサン</t>
    </rPh>
    <rPh sb="7" eb="8">
      <t>モノ</t>
    </rPh>
    <rPh sb="14" eb="15">
      <t>ツクエ</t>
    </rPh>
    <rPh sb="16" eb="18">
      <t>ジュウキ</t>
    </rPh>
    <rPh sb="19" eb="21">
      <t>デンシ</t>
    </rPh>
    <rPh sb="21" eb="23">
      <t>キキ</t>
    </rPh>
    <rPh sb="26" eb="27">
      <t>タ</t>
    </rPh>
    <phoneticPr fontId="1"/>
  </si>
  <si>
    <t>防災防犯費</t>
    <rPh sb="0" eb="2">
      <t>ボウサイ</t>
    </rPh>
    <rPh sb="2" eb="4">
      <t>ボウハン</t>
    </rPh>
    <rPh sb="4" eb="5">
      <t>ヒ</t>
    </rPh>
    <phoneticPr fontId="1"/>
  </si>
  <si>
    <t>防災係る一切費用、防犯活動運用一切、こども見守り隊、</t>
    <rPh sb="0" eb="2">
      <t>ボウサイ</t>
    </rPh>
    <rPh sb="2" eb="3">
      <t>カカワ</t>
    </rPh>
    <rPh sb="4" eb="6">
      <t>イッサイ</t>
    </rPh>
    <rPh sb="6" eb="8">
      <t>ヒヨウ</t>
    </rPh>
    <rPh sb="9" eb="11">
      <t>ボウハン</t>
    </rPh>
    <rPh sb="11" eb="13">
      <t>カツドウ</t>
    </rPh>
    <rPh sb="13" eb="15">
      <t>ウンヨウ</t>
    </rPh>
    <rPh sb="15" eb="17">
      <t>イッサイ</t>
    </rPh>
    <rPh sb="21" eb="23">
      <t>ミマモ</t>
    </rPh>
    <rPh sb="24" eb="25">
      <t>タイ</t>
    </rPh>
    <phoneticPr fontId="1"/>
  </si>
  <si>
    <t>環境整備費</t>
    <rPh sb="0" eb="5">
      <t>カンキョウセイビヒ</t>
    </rPh>
    <phoneticPr fontId="1"/>
  </si>
  <si>
    <t>川を美しく会、資源保護活動、環境整備活動事業等、</t>
    <rPh sb="0" eb="1">
      <t>カワ</t>
    </rPh>
    <rPh sb="2" eb="3">
      <t>ウツク</t>
    </rPh>
    <rPh sb="5" eb="6">
      <t>カイ</t>
    </rPh>
    <rPh sb="7" eb="9">
      <t>シゲン</t>
    </rPh>
    <rPh sb="9" eb="11">
      <t>ホゴ</t>
    </rPh>
    <rPh sb="11" eb="13">
      <t>カツドウ</t>
    </rPh>
    <rPh sb="14" eb="18">
      <t>カンキョウセイビ</t>
    </rPh>
    <rPh sb="18" eb="20">
      <t>カツドウ</t>
    </rPh>
    <rPh sb="20" eb="22">
      <t>ジギョウ</t>
    </rPh>
    <rPh sb="22" eb="23">
      <t>トウ</t>
    </rPh>
    <phoneticPr fontId="1"/>
  </si>
  <si>
    <t>諸事業運営費</t>
    <rPh sb="0" eb="1">
      <t>ショ</t>
    </rPh>
    <rPh sb="1" eb="3">
      <t>ジギョウ</t>
    </rPh>
    <rPh sb="3" eb="6">
      <t>ウンエイヒ</t>
    </rPh>
    <phoneticPr fontId="1"/>
  </si>
  <si>
    <t>学区懇親会、歓送迎会、親睦会、団体交流会等、祭り、学区事業等</t>
    <rPh sb="0" eb="2">
      <t>ガック</t>
    </rPh>
    <rPh sb="2" eb="4">
      <t>コンシン</t>
    </rPh>
    <rPh sb="4" eb="5">
      <t>カイ</t>
    </rPh>
    <rPh sb="6" eb="10">
      <t>カンソウゲイカイ</t>
    </rPh>
    <rPh sb="11" eb="14">
      <t>シンボクカイ</t>
    </rPh>
    <rPh sb="15" eb="17">
      <t>ダンタイ</t>
    </rPh>
    <rPh sb="17" eb="20">
      <t>コウリュウカイ</t>
    </rPh>
    <rPh sb="20" eb="21">
      <t>トウ</t>
    </rPh>
    <rPh sb="22" eb="23">
      <t>マツ</t>
    </rPh>
    <rPh sb="25" eb="27">
      <t>ガック</t>
    </rPh>
    <rPh sb="27" eb="29">
      <t>ジギョウ</t>
    </rPh>
    <rPh sb="29" eb="30">
      <t>トウ</t>
    </rPh>
    <phoneticPr fontId="1"/>
  </si>
  <si>
    <t>交通安全対策費</t>
    <rPh sb="0" eb="2">
      <t>コウツウ</t>
    </rPh>
    <rPh sb="2" eb="4">
      <t>アンゼン</t>
    </rPh>
    <rPh sb="4" eb="6">
      <t>タイサク</t>
    </rPh>
    <rPh sb="6" eb="7">
      <t>ヒ</t>
    </rPh>
    <phoneticPr fontId="1"/>
  </si>
  <si>
    <t>交通指導員経費、交通少年団、その他交通安全活動事業</t>
    <rPh sb="0" eb="2">
      <t>コウツウ</t>
    </rPh>
    <rPh sb="2" eb="5">
      <t>シドウイン</t>
    </rPh>
    <rPh sb="5" eb="7">
      <t>ケイヒ</t>
    </rPh>
    <rPh sb="8" eb="10">
      <t>コウツウ</t>
    </rPh>
    <rPh sb="10" eb="13">
      <t>ショウネンダン</t>
    </rPh>
    <rPh sb="16" eb="17">
      <t>タ</t>
    </rPh>
    <rPh sb="17" eb="19">
      <t>コウツウ</t>
    </rPh>
    <rPh sb="19" eb="21">
      <t>アンゼン</t>
    </rPh>
    <rPh sb="21" eb="23">
      <t>カツドウ</t>
    </rPh>
    <rPh sb="23" eb="25">
      <t>ジギョウ</t>
    </rPh>
    <phoneticPr fontId="1"/>
  </si>
  <si>
    <t>役員活動為の交通実費、</t>
    <rPh sb="0" eb="2">
      <t>ヤクイン</t>
    </rPh>
    <rPh sb="2" eb="4">
      <t>カツドウ</t>
    </rPh>
    <rPh sb="4" eb="5">
      <t>タメ</t>
    </rPh>
    <rPh sb="6" eb="8">
      <t>コウツウ</t>
    </rPh>
    <rPh sb="8" eb="10">
      <t>ジッピ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</si>
  <si>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</si>
  <si>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事務通信費、他急便等</t>
    <rPh sb="0" eb="2">
      <t>ジム</t>
    </rPh>
    <rPh sb="2" eb="4">
      <t>ツウシン</t>
    </rPh>
    <rPh sb="4" eb="5">
      <t>ヒ</t>
    </rPh>
    <rPh sb="6" eb="7">
      <t>タ</t>
    </rPh>
    <rPh sb="7" eb="9">
      <t>キュウビン</t>
    </rPh>
    <rPh sb="9" eb="10">
      <t>トウ</t>
    </rPh>
    <phoneticPr fontId="1"/>
  </si>
  <si>
    <t>地域消防団費</t>
    <rPh sb="0" eb="2">
      <t>チイキ</t>
    </rPh>
    <rPh sb="2" eb="5">
      <t>ショウボウダン</t>
    </rPh>
    <rPh sb="5" eb="6">
      <t>ヒ</t>
    </rPh>
    <phoneticPr fontId="1"/>
  </si>
  <si>
    <t>地域消防団運営に対して負担金、</t>
    <rPh sb="0" eb="2">
      <t>チイキ</t>
    </rPh>
    <rPh sb="2" eb="5">
      <t>ショウボウダン</t>
    </rPh>
    <rPh sb="5" eb="7">
      <t>ウンエイ</t>
    </rPh>
    <rPh sb="8" eb="9">
      <t>タイ</t>
    </rPh>
    <rPh sb="11" eb="14">
      <t>フタンキン</t>
    </rPh>
    <phoneticPr fontId="1"/>
  </si>
  <si>
    <t>婦人自主防災費</t>
    <rPh sb="0" eb="4">
      <t>フジンジシュ</t>
    </rPh>
    <rPh sb="4" eb="6">
      <t>ボウサイ</t>
    </rPh>
    <rPh sb="6" eb="7">
      <t>ヒ</t>
    </rPh>
    <phoneticPr fontId="1"/>
  </si>
  <si>
    <t>婦人自主防災クラブへの負担金</t>
    <rPh sb="0" eb="6">
      <t>フジンジシュボウサイ</t>
    </rPh>
    <rPh sb="11" eb="14">
      <t>フタンキン</t>
    </rPh>
    <phoneticPr fontId="1"/>
  </si>
  <si>
    <t>学区各種一般団体への負担金等、助成金等</t>
    <rPh sb="0" eb="2">
      <t>ガック</t>
    </rPh>
    <rPh sb="2" eb="4">
      <t>カクシュ</t>
    </rPh>
    <rPh sb="4" eb="6">
      <t>イッパン</t>
    </rPh>
    <rPh sb="6" eb="7">
      <t>ダン</t>
    </rPh>
    <rPh sb="7" eb="8">
      <t>タイ</t>
    </rPh>
    <rPh sb="10" eb="13">
      <t>フタンキン</t>
    </rPh>
    <rPh sb="13" eb="14">
      <t>トウ</t>
    </rPh>
    <rPh sb="15" eb="18">
      <t>ジョセイキン</t>
    </rPh>
    <rPh sb="18" eb="19">
      <t>トウ</t>
    </rPh>
    <phoneticPr fontId="1"/>
  </si>
  <si>
    <t>運営に係る経費、会費、見舞金、寸志、団体祝儀等、記念品、慶弔費</t>
    <rPh sb="0" eb="2">
      <t>ウンエイ</t>
    </rPh>
    <rPh sb="3" eb="4">
      <t>カカワ</t>
    </rPh>
    <rPh sb="5" eb="7">
      <t>ケイヒ</t>
    </rPh>
    <rPh sb="8" eb="10">
      <t>カイヒ</t>
    </rPh>
    <rPh sb="11" eb="13">
      <t>ミマイ</t>
    </rPh>
    <rPh sb="13" eb="14">
      <t>キン</t>
    </rPh>
    <rPh sb="15" eb="17">
      <t>スンシ</t>
    </rPh>
    <rPh sb="18" eb="20">
      <t>ダンタイ</t>
    </rPh>
    <rPh sb="20" eb="22">
      <t>シュウギ</t>
    </rPh>
    <rPh sb="22" eb="23">
      <t>トウ</t>
    </rPh>
    <rPh sb="24" eb="27">
      <t>キネンヒン</t>
    </rPh>
    <rPh sb="28" eb="30">
      <t>ケイチョウ</t>
    </rPh>
    <rPh sb="30" eb="31">
      <t>ヒ</t>
    </rPh>
    <phoneticPr fontId="1"/>
  </si>
  <si>
    <t>予　備　費</t>
    <rPh sb="0" eb="1">
      <t>ヨ</t>
    </rPh>
    <rPh sb="2" eb="3">
      <t>ビ</t>
    </rPh>
    <rPh sb="4" eb="5">
      <t>ヒ</t>
    </rPh>
    <phoneticPr fontId="1"/>
  </si>
  <si>
    <t>雑　　　費</t>
    <rPh sb="0" eb="1">
      <t>ザツ</t>
    </rPh>
    <rPh sb="4" eb="5">
      <t>ヒ</t>
    </rPh>
    <phoneticPr fontId="1"/>
  </si>
  <si>
    <t>学区施設運営費</t>
    <rPh sb="0" eb="2">
      <t>ガック</t>
    </rPh>
    <rPh sb="2" eb="4">
      <t>シセツ</t>
    </rPh>
    <rPh sb="4" eb="6">
      <t>ウンエイ</t>
    </rPh>
    <rPh sb="6" eb="7">
      <t>ヒ</t>
    </rPh>
    <phoneticPr fontId="1"/>
  </si>
  <si>
    <t>市民ホーム、こどもの家、駐車場、運営為の運営費等</t>
    <rPh sb="0" eb="2">
      <t>シミン</t>
    </rPh>
    <rPh sb="10" eb="11">
      <t>イエ</t>
    </rPh>
    <rPh sb="12" eb="15">
      <t>チュウシャジョウ</t>
    </rPh>
    <rPh sb="16" eb="18">
      <t>ウンエイ</t>
    </rPh>
    <rPh sb="18" eb="19">
      <t>タメ</t>
    </rPh>
    <rPh sb="20" eb="23">
      <t>ウンエイヒ</t>
    </rPh>
    <rPh sb="23" eb="24">
      <t>トウ</t>
    </rPh>
    <phoneticPr fontId="1"/>
  </si>
  <si>
    <t>次年度繰越金</t>
    <rPh sb="0" eb="3">
      <t>ジネンド</t>
    </rPh>
    <rPh sb="3" eb="5">
      <t>クリコシ</t>
    </rPh>
    <rPh sb="5" eb="6">
      <t>キン</t>
    </rPh>
    <phoneticPr fontId="1"/>
  </si>
  <si>
    <t>学校・保育園関係費</t>
    <rPh sb="0" eb="2">
      <t>ガッコウ</t>
    </rPh>
    <rPh sb="3" eb="6">
      <t>ホイクエン</t>
    </rPh>
    <rPh sb="6" eb="8">
      <t>カンケイ</t>
    </rPh>
    <rPh sb="8" eb="9">
      <t>ヒ</t>
    </rPh>
    <phoneticPr fontId="1"/>
  </si>
  <si>
    <t>学校、保育園、関係経費</t>
    <rPh sb="0" eb="2">
      <t>ガッコウ</t>
    </rPh>
    <rPh sb="3" eb="6">
      <t>ホイクエン</t>
    </rPh>
    <rPh sb="7" eb="9">
      <t>カンケイ</t>
    </rPh>
    <rPh sb="9" eb="11">
      <t>ケイヒ</t>
    </rPh>
    <phoneticPr fontId="1"/>
  </si>
  <si>
    <t>交　 通　 費</t>
    <rPh sb="0" eb="1">
      <t>コウ</t>
    </rPh>
    <rPh sb="3" eb="4">
      <t>ツウ</t>
    </rPh>
    <rPh sb="6" eb="7">
      <t>ヒ</t>
    </rPh>
    <phoneticPr fontId="1"/>
  </si>
  <si>
    <t>研　 修　 費</t>
    <rPh sb="0" eb="1">
      <t>ケン</t>
    </rPh>
    <rPh sb="3" eb="4">
      <t>オサム</t>
    </rPh>
    <rPh sb="6" eb="7">
      <t>ヒ</t>
    </rPh>
    <phoneticPr fontId="1"/>
  </si>
  <si>
    <t>会　 議　 費</t>
    <rPh sb="0" eb="1">
      <t>カイ</t>
    </rPh>
    <rPh sb="3" eb="4">
      <t>ギ</t>
    </rPh>
    <rPh sb="6" eb="7">
      <t>ヒ</t>
    </rPh>
    <phoneticPr fontId="1"/>
  </si>
  <si>
    <t>渉　 外 　費</t>
    <rPh sb="0" eb="1">
      <t>ワタル</t>
    </rPh>
    <rPh sb="3" eb="4">
      <t>ソト</t>
    </rPh>
    <rPh sb="6" eb="7">
      <t>ヒ</t>
    </rPh>
    <phoneticPr fontId="1"/>
  </si>
  <si>
    <t>需　 用 　費</t>
    <rPh sb="0" eb="1">
      <t>ジュ</t>
    </rPh>
    <rPh sb="3" eb="4">
      <t>ヨウ</t>
    </rPh>
    <rPh sb="6" eb="7">
      <t>ヒ</t>
    </rPh>
    <phoneticPr fontId="1"/>
  </si>
  <si>
    <t>備 　品 　費</t>
    <rPh sb="0" eb="1">
      <t>ビ</t>
    </rPh>
    <rPh sb="3" eb="4">
      <t>ヒン</t>
    </rPh>
    <rPh sb="6" eb="7">
      <t>ヒ</t>
    </rPh>
    <phoneticPr fontId="1"/>
  </si>
  <si>
    <t>その他以上の科目に入らない科目等</t>
    <rPh sb="2" eb="3">
      <t>タ</t>
    </rPh>
    <rPh sb="3" eb="5">
      <t>イジョウ</t>
    </rPh>
    <rPh sb="6" eb="8">
      <t>カモク</t>
    </rPh>
    <rPh sb="9" eb="10">
      <t>ハイ</t>
    </rPh>
    <rPh sb="13" eb="15">
      <t>カモク</t>
    </rPh>
    <rPh sb="15" eb="16">
      <t>トウ</t>
    </rPh>
    <phoneticPr fontId="1"/>
  </si>
  <si>
    <t>NO.1</t>
  </si>
  <si>
    <t>令和    年度</t>
    <phoneticPr fontId="7"/>
  </si>
  <si>
    <t>月日</t>
    <rPh sb="0" eb="1">
      <t>ツキ</t>
    </rPh>
    <rPh sb="1" eb="2">
      <t>ヒ</t>
    </rPh>
    <phoneticPr fontId="7"/>
  </si>
  <si>
    <t>科　　　目</t>
    <rPh sb="0" eb="1">
      <t>カ</t>
    </rPh>
    <phoneticPr fontId="7"/>
  </si>
  <si>
    <t>摘　　　　　　　要</t>
    <rPh sb="0" eb="1">
      <t>チャク</t>
    </rPh>
    <rPh sb="8" eb="9">
      <t>ヨウ</t>
    </rPh>
    <phoneticPr fontId="7"/>
  </si>
  <si>
    <t>収入金額</t>
    <rPh sb="0" eb="1">
      <t>オサム</t>
    </rPh>
    <rPh sb="1" eb="2">
      <t>イ</t>
    </rPh>
    <rPh sb="2" eb="4">
      <t>キンガク</t>
    </rPh>
    <phoneticPr fontId="7"/>
  </si>
  <si>
    <t>支出金額</t>
    <rPh sb="0" eb="2">
      <t>シシュツ</t>
    </rPh>
    <rPh sb="2" eb="4">
      <t>キンガク</t>
    </rPh>
    <phoneticPr fontId="7"/>
  </si>
  <si>
    <t>差引残高</t>
    <rPh sb="0" eb="2">
      <t>サシヒキ</t>
    </rPh>
    <rPh sb="2" eb="4">
      <t>ザンダカ</t>
    </rPh>
    <phoneticPr fontId="7"/>
  </si>
  <si>
    <t>小　　　　計</t>
    <rPh sb="0" eb="1">
      <t>ショウ</t>
    </rPh>
    <rPh sb="5" eb="6">
      <t>ケイ</t>
    </rPh>
    <phoneticPr fontId="7"/>
  </si>
  <si>
    <t>総　　合　　計</t>
    <rPh sb="0" eb="1">
      <t>ソウ</t>
    </rPh>
    <rPh sb="3" eb="4">
      <t>ゴウ</t>
    </rPh>
    <rPh sb="6" eb="7">
      <t>ケイ</t>
    </rPh>
    <phoneticPr fontId="7"/>
  </si>
  <si>
    <t>　　　学　区　会　計　出 　納 　簿</t>
    <rPh sb="3" eb="4">
      <t>ガク</t>
    </rPh>
    <rPh sb="5" eb="6">
      <t>ク</t>
    </rPh>
    <rPh sb="7" eb="8">
      <t>カイ</t>
    </rPh>
    <rPh sb="9" eb="10">
      <t>ケイ</t>
    </rPh>
    <rPh sb="11" eb="12">
      <t>デ</t>
    </rPh>
    <rPh sb="14" eb="15">
      <t>オサメ</t>
    </rPh>
    <rPh sb="17" eb="18">
      <t>ボ</t>
    </rPh>
    <phoneticPr fontId="7"/>
  </si>
  <si>
    <t>列1</t>
  </si>
  <si>
    <t>列2</t>
  </si>
  <si>
    <t>列3</t>
  </si>
  <si>
    <t>金　　額</t>
    <rPh sb="0" eb="1">
      <t>キン</t>
    </rPh>
    <rPh sb="3" eb="4">
      <t>ガク</t>
    </rPh>
    <phoneticPr fontId="1"/>
  </si>
  <si>
    <t>NO.２</t>
    <phoneticPr fontId="1"/>
  </si>
  <si>
    <t>NO.３</t>
    <phoneticPr fontId="1"/>
  </si>
  <si>
    <t>NO.４</t>
    <phoneticPr fontId="1"/>
  </si>
  <si>
    <t>NO.５</t>
    <phoneticPr fontId="1"/>
  </si>
  <si>
    <t>NO.６</t>
    <phoneticPr fontId="1"/>
  </si>
  <si>
    <t>NO.７</t>
    <phoneticPr fontId="1"/>
  </si>
  <si>
    <t>NO.８</t>
    <phoneticPr fontId="1"/>
  </si>
  <si>
    <t>NO.９</t>
    <phoneticPr fontId="1"/>
  </si>
  <si>
    <t>NO.１０</t>
    <phoneticPr fontId="1"/>
  </si>
  <si>
    <t>NO.１１</t>
    <phoneticPr fontId="1"/>
  </si>
  <si>
    <t>NO.１２</t>
    <phoneticPr fontId="1"/>
  </si>
  <si>
    <t>NO.１３</t>
    <phoneticPr fontId="1"/>
  </si>
  <si>
    <t>NO.１４</t>
    <phoneticPr fontId="1"/>
  </si>
  <si>
    <t>NO.１５</t>
    <phoneticPr fontId="1"/>
  </si>
  <si>
    <t>NO.１６</t>
    <phoneticPr fontId="1"/>
  </si>
  <si>
    <t>NO.１７</t>
    <phoneticPr fontId="1"/>
  </si>
  <si>
    <t>NO.１８</t>
    <phoneticPr fontId="1"/>
  </si>
  <si>
    <t>学区現金出納簿総括表</t>
    <rPh sb="0" eb="2">
      <t>ガック</t>
    </rPh>
    <rPh sb="2" eb="7">
      <t>ゲンキンスイトウボ</t>
    </rPh>
    <rPh sb="7" eb="9">
      <t>ソウカツ</t>
    </rPh>
    <rPh sb="9" eb="10">
      <t>ヒョウ</t>
    </rPh>
    <phoneticPr fontId="1"/>
  </si>
  <si>
    <t>学区収入総額合計</t>
    <rPh sb="0" eb="2">
      <t>ガック</t>
    </rPh>
    <rPh sb="2" eb="4">
      <t>シュウニュウ</t>
    </rPh>
    <rPh sb="4" eb="6">
      <t>ソウガク</t>
    </rPh>
    <rPh sb="6" eb="8">
      <t>ゴウケイ</t>
    </rPh>
    <phoneticPr fontId="1"/>
  </si>
  <si>
    <t>学区支出総額合計</t>
    <rPh sb="0" eb="2">
      <t>ガック</t>
    </rPh>
    <rPh sb="2" eb="6">
      <t>シシュツソウガク</t>
    </rPh>
    <rPh sb="6" eb="8">
      <t>ゴウケイ</t>
    </rPh>
    <phoneticPr fontId="1"/>
  </si>
  <si>
    <t>学区現金残高</t>
    <rPh sb="0" eb="2">
      <t>ガック</t>
    </rPh>
    <rPh sb="2" eb="4">
      <t>ゲンキン</t>
    </rPh>
    <rPh sb="4" eb="6">
      <t>ザンダカ</t>
    </rPh>
    <phoneticPr fontId="1"/>
  </si>
  <si>
    <t>総　　合　　計  NO.1</t>
    <rPh sb="0" eb="1">
      <t>ソウ</t>
    </rPh>
    <rPh sb="3" eb="4">
      <t>ゴウ</t>
    </rPh>
    <rPh sb="6" eb="7">
      <t>ケイ</t>
    </rPh>
    <phoneticPr fontId="7"/>
  </si>
  <si>
    <t>総　　合　　計　　NO.1-NO.2</t>
    <rPh sb="0" eb="1">
      <t>ソウ</t>
    </rPh>
    <rPh sb="3" eb="4">
      <t>ゴウ</t>
    </rPh>
    <rPh sb="6" eb="7">
      <t>ケイ</t>
    </rPh>
    <phoneticPr fontId="7"/>
  </si>
  <si>
    <t>総　　合　　計  NO.1-NO.3</t>
    <rPh sb="0" eb="1">
      <t>ソウ</t>
    </rPh>
    <rPh sb="3" eb="4">
      <t>ゴウ</t>
    </rPh>
    <rPh sb="6" eb="7">
      <t>ケイ</t>
    </rPh>
    <phoneticPr fontId="7"/>
  </si>
  <si>
    <t>総　　合　　計  NO.1-NO4</t>
    <rPh sb="0" eb="1">
      <t>ソウ</t>
    </rPh>
    <rPh sb="3" eb="4">
      <t>ゴウ</t>
    </rPh>
    <rPh sb="6" eb="7">
      <t>ケイ</t>
    </rPh>
    <phoneticPr fontId="7"/>
  </si>
  <si>
    <t>総　　合　　計  NO.1-NO.5</t>
    <rPh sb="0" eb="1">
      <t>ソウ</t>
    </rPh>
    <rPh sb="3" eb="4">
      <t>ゴウ</t>
    </rPh>
    <rPh sb="6" eb="7">
      <t>ケイ</t>
    </rPh>
    <phoneticPr fontId="7"/>
  </si>
  <si>
    <t>総　　合　　計  NO.1-NO.6</t>
    <rPh sb="0" eb="1">
      <t>ソウ</t>
    </rPh>
    <rPh sb="3" eb="4">
      <t>ゴウ</t>
    </rPh>
    <rPh sb="6" eb="7">
      <t>ケイ</t>
    </rPh>
    <phoneticPr fontId="7"/>
  </si>
  <si>
    <t>総　　合　　計  NO.1-NO.7</t>
    <rPh sb="0" eb="1">
      <t>ソウ</t>
    </rPh>
    <rPh sb="3" eb="4">
      <t>ゴウ</t>
    </rPh>
    <rPh sb="6" eb="7">
      <t>ケイ</t>
    </rPh>
    <phoneticPr fontId="7"/>
  </si>
  <si>
    <t>総　　合　　計  NO.1-NO.8</t>
    <rPh sb="0" eb="1">
      <t>ソウ</t>
    </rPh>
    <rPh sb="3" eb="4">
      <t>ゴウ</t>
    </rPh>
    <rPh sb="6" eb="7">
      <t>ケイ</t>
    </rPh>
    <phoneticPr fontId="7"/>
  </si>
  <si>
    <t>総　　合　　計  NO.1-NO.9</t>
    <rPh sb="0" eb="1">
      <t>ソウ</t>
    </rPh>
    <rPh sb="3" eb="4">
      <t>ゴウ</t>
    </rPh>
    <rPh sb="6" eb="7">
      <t>ケイ</t>
    </rPh>
    <phoneticPr fontId="7"/>
  </si>
  <si>
    <t>総　　合　　計  NO.1-NO.10</t>
    <rPh sb="0" eb="1">
      <t>ソウ</t>
    </rPh>
    <rPh sb="3" eb="4">
      <t>ゴウ</t>
    </rPh>
    <rPh sb="6" eb="7">
      <t>ケイ</t>
    </rPh>
    <phoneticPr fontId="7"/>
  </si>
  <si>
    <t>総　　合　　計  NO.1-NO.12</t>
    <rPh sb="0" eb="1">
      <t>ソウ</t>
    </rPh>
    <rPh sb="3" eb="4">
      <t>ゴウ</t>
    </rPh>
    <rPh sb="6" eb="7">
      <t>ケイ</t>
    </rPh>
    <phoneticPr fontId="7"/>
  </si>
  <si>
    <t>総　　合　　計  NO.1-NO.13</t>
    <rPh sb="0" eb="1">
      <t>ソウ</t>
    </rPh>
    <rPh sb="3" eb="4">
      <t>ゴウ</t>
    </rPh>
    <rPh sb="6" eb="7">
      <t>ケイ</t>
    </rPh>
    <phoneticPr fontId="7"/>
  </si>
  <si>
    <t>総　　合　　計  NO.1-NO.14</t>
    <rPh sb="0" eb="1">
      <t>ソウ</t>
    </rPh>
    <rPh sb="3" eb="4">
      <t>ゴウ</t>
    </rPh>
    <rPh sb="6" eb="7">
      <t>ケイ</t>
    </rPh>
    <phoneticPr fontId="7"/>
  </si>
  <si>
    <t>総　　合　　計  NO.1-NO.15</t>
    <rPh sb="0" eb="1">
      <t>ソウ</t>
    </rPh>
    <rPh sb="3" eb="4">
      <t>ゴウ</t>
    </rPh>
    <rPh sb="6" eb="7">
      <t>ケイ</t>
    </rPh>
    <phoneticPr fontId="7"/>
  </si>
  <si>
    <t>年度</t>
    <rPh sb="0" eb="2">
      <t>ネンド</t>
    </rPh>
    <phoneticPr fontId="1"/>
  </si>
  <si>
    <t>本年度予算額</t>
    <rPh sb="0" eb="2">
      <t>ホンネン</t>
    </rPh>
    <rPh sb="2" eb="3">
      <t>ド</t>
    </rPh>
    <rPh sb="3" eb="6">
      <t>ヨサンガク</t>
    </rPh>
    <phoneticPr fontId="1"/>
  </si>
  <si>
    <t>本年度決算額</t>
    <rPh sb="0" eb="2">
      <t>ホンネン</t>
    </rPh>
    <rPh sb="2" eb="3">
      <t>ド</t>
    </rPh>
    <rPh sb="3" eb="4">
      <t>ケッ</t>
    </rPh>
    <rPh sb="4" eb="5">
      <t>サン</t>
    </rPh>
    <rPh sb="5" eb="6">
      <t>ガク</t>
    </rPh>
    <phoneticPr fontId="1"/>
  </si>
  <si>
    <t>支出総額合計</t>
    <rPh sb="0" eb="4">
      <t>シシュツソウガク</t>
    </rPh>
    <rPh sb="4" eb="6">
      <t>ゴウケイ</t>
    </rPh>
    <phoneticPr fontId="1"/>
  </si>
  <si>
    <t>収入総額合計</t>
    <rPh sb="0" eb="2">
      <t>シュウニュウ</t>
    </rPh>
    <rPh sb="2" eb="3">
      <t>ソウ</t>
    </rPh>
    <rPh sb="3" eb="4">
      <t>ガク</t>
    </rPh>
    <rPh sb="4" eb="6">
      <t>ゴウケイ</t>
    </rPh>
    <phoneticPr fontId="1"/>
  </si>
  <si>
    <t>摘　　　要</t>
    <rPh sb="0" eb="1">
      <t>テキ</t>
    </rPh>
    <rPh sb="4" eb="5">
      <t>ヨウ</t>
    </rPh>
    <phoneticPr fontId="1"/>
  </si>
  <si>
    <t>学 区 総 代 会 決 算 書</t>
    <rPh sb="0" eb="1">
      <t>ガク</t>
    </rPh>
    <rPh sb="2" eb="3">
      <t>ク</t>
    </rPh>
    <rPh sb="4" eb="5">
      <t>ソウ</t>
    </rPh>
    <rPh sb="6" eb="7">
      <t>ダイ</t>
    </rPh>
    <rPh sb="8" eb="9">
      <t>カイ</t>
    </rPh>
    <rPh sb="10" eb="11">
      <t>ケッ</t>
    </rPh>
    <rPh sb="12" eb="13">
      <t>サン</t>
    </rPh>
    <rPh sb="14" eb="15">
      <t>ショ</t>
    </rPh>
    <phoneticPr fontId="1"/>
  </si>
  <si>
    <t>雑収入</t>
    <rPh sb="0" eb="3">
      <t>ザッシュウニュウ</t>
    </rPh>
    <phoneticPr fontId="1"/>
  </si>
  <si>
    <t>前年度決算額</t>
    <rPh sb="0" eb="3">
      <t>ゼンネンド</t>
    </rPh>
    <rPh sb="3" eb="4">
      <t>ケッ</t>
    </rPh>
    <rPh sb="4" eb="5">
      <t>サン</t>
    </rPh>
    <rPh sb="5" eb="6">
      <t>ガク</t>
    </rPh>
    <phoneticPr fontId="1"/>
  </si>
  <si>
    <t>学 区 総 代 会  予 算 表</t>
    <rPh sb="0" eb="1">
      <t>ガク</t>
    </rPh>
    <rPh sb="2" eb="3">
      <t>ク</t>
    </rPh>
    <rPh sb="4" eb="5">
      <t>ソウ</t>
    </rPh>
    <rPh sb="6" eb="7">
      <t>ダイ</t>
    </rPh>
    <rPh sb="8" eb="9">
      <t>カイ</t>
    </rPh>
    <rPh sb="11" eb="12">
      <t>ヨ</t>
    </rPh>
    <rPh sb="13" eb="14">
      <t>サン</t>
    </rPh>
    <rPh sb="15" eb="16">
      <t>ヒョウ</t>
    </rPh>
    <phoneticPr fontId="1"/>
  </si>
  <si>
    <t>列4</t>
  </si>
  <si>
    <t>総　　合　　計  NO.1-NO.16</t>
    <rPh sb="0" eb="1">
      <t>ソウ</t>
    </rPh>
    <rPh sb="3" eb="4">
      <t>ゴウ</t>
    </rPh>
    <rPh sb="6" eb="7">
      <t>ケイ</t>
    </rPh>
    <phoneticPr fontId="7"/>
  </si>
  <si>
    <t>総　　合　　計  NO.1-NO.17</t>
    <rPh sb="0" eb="1">
      <t>ソウ</t>
    </rPh>
    <rPh sb="3" eb="4">
      <t>ゴウ</t>
    </rPh>
    <rPh sb="6" eb="7">
      <t>ケイ</t>
    </rPh>
    <phoneticPr fontId="7"/>
  </si>
  <si>
    <t>総　　合　　計  NO.1-NO.18</t>
    <rPh sb="0" eb="1">
      <t>ソウ</t>
    </rPh>
    <rPh sb="3" eb="4">
      <t>ゴウ</t>
    </rPh>
    <rPh sb="6" eb="7">
      <t>ケイ</t>
    </rPh>
    <phoneticPr fontId="7"/>
  </si>
  <si>
    <t>収 入 総 額</t>
    <rPh sb="0" eb="1">
      <t>シュウ</t>
    </rPh>
    <rPh sb="2" eb="3">
      <t>イ</t>
    </rPh>
    <rPh sb="4" eb="5">
      <t>ソウ</t>
    </rPh>
    <rPh sb="6" eb="7">
      <t>ガク</t>
    </rPh>
    <phoneticPr fontId="1"/>
  </si>
  <si>
    <t>支 出 総 額</t>
    <rPh sb="0" eb="1">
      <t>シ</t>
    </rPh>
    <rPh sb="2" eb="3">
      <t>デ</t>
    </rPh>
    <rPh sb="4" eb="5">
      <t>ソウ</t>
    </rPh>
    <rPh sb="6" eb="7">
      <t>ガク</t>
    </rPh>
    <phoneticPr fontId="1"/>
  </si>
  <si>
    <t>収 支 残 高</t>
    <rPh sb="0" eb="1">
      <t>シュウ</t>
    </rPh>
    <rPh sb="2" eb="3">
      <t>シ</t>
    </rPh>
    <rPh sb="4" eb="5">
      <t>ザン</t>
    </rPh>
    <rPh sb="6" eb="7">
      <t>タカ</t>
    </rPh>
    <phoneticPr fontId="1"/>
  </si>
  <si>
    <t>　｛予  備  費｝</t>
    <rPh sb="2" eb="3">
      <t>ヨ</t>
    </rPh>
    <rPh sb="5" eb="6">
      <t>ビ</t>
    </rPh>
    <rPh sb="8" eb="9">
      <t>ヒ</t>
    </rPh>
    <phoneticPr fontId="1"/>
  </si>
  <si>
    <t>会　　　計　　　監　　　査　　　報　　　告　　　書</t>
    <rPh sb="0" eb="1">
      <t>カイ</t>
    </rPh>
    <rPh sb="4" eb="5">
      <t>ケイ</t>
    </rPh>
    <rPh sb="8" eb="9">
      <t>カン</t>
    </rPh>
    <rPh sb="12" eb="13">
      <t>サ</t>
    </rPh>
    <rPh sb="16" eb="17">
      <t>ホウ</t>
    </rPh>
    <rPh sb="20" eb="21">
      <t>コク</t>
    </rPh>
    <rPh sb="24" eb="25">
      <t>ショ</t>
    </rPh>
    <phoneticPr fontId="7"/>
  </si>
  <si>
    <t>学区名</t>
    <rPh sb="0" eb="2">
      <t>ガック</t>
    </rPh>
    <rPh sb="2" eb="3">
      <t>メイ</t>
    </rPh>
    <phoneticPr fontId="1"/>
  </si>
  <si>
    <t>学区総代会・出納簿・年度決算報告</t>
    <rPh sb="0" eb="2">
      <t>ガック</t>
    </rPh>
    <rPh sb="2" eb="4">
      <t>ソウダイ</t>
    </rPh>
    <rPh sb="4" eb="5">
      <t>カイ</t>
    </rPh>
    <rPh sb="6" eb="9">
      <t>スイトウボ</t>
    </rPh>
    <rPh sb="10" eb="12">
      <t>ネンド</t>
    </rPh>
    <rPh sb="12" eb="14">
      <t>ケッサン</t>
    </rPh>
    <rPh sb="14" eb="16">
      <t>ホウコク</t>
    </rPh>
    <phoneticPr fontId="1"/>
  </si>
  <si>
    <t>監査対象</t>
    <rPh sb="0" eb="2">
      <t>カンサ</t>
    </rPh>
    <rPh sb="2" eb="4">
      <t>タイショウ</t>
    </rPh>
    <phoneticPr fontId="1"/>
  </si>
  <si>
    <t>自</t>
    <rPh sb="0" eb="1">
      <t>ジ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</si>
  <si>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</si>
  <si>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</si>
  <si>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</si>
  <si>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</si>
  <si>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至</t>
    <rPh sb="0" eb="1">
      <t>イタル</t>
    </rPh>
    <phoneticPr fontId="1"/>
  </si>
  <si>
    <t>上記の通り報告いたします</t>
    <rPh sb="0" eb="2">
      <t>ジョウキ</t>
    </rPh>
    <rPh sb="3" eb="4">
      <t>トオ</t>
    </rPh>
    <rPh sb="5" eb="7">
      <t>ホウコク</t>
    </rPh>
    <phoneticPr fontId="1"/>
  </si>
  <si>
    <t>学区総代会長代名</t>
    <rPh sb="0" eb="2">
      <t>ガック</t>
    </rPh>
    <rPh sb="2" eb="4">
      <t>ソウダイ</t>
    </rPh>
    <rPh sb="4" eb="5">
      <t>カイ</t>
    </rPh>
    <rPh sb="5" eb="6">
      <t>チョウ</t>
    </rPh>
    <rPh sb="6" eb="7">
      <t>ダイ</t>
    </rPh>
    <rPh sb="7" eb="8">
      <t>ナ</t>
    </rPh>
    <phoneticPr fontId="1"/>
  </si>
  <si>
    <t>印</t>
    <rPh sb="0" eb="1">
      <t>イン</t>
    </rPh>
    <phoneticPr fontId="1"/>
  </si>
  <si>
    <t>学区総代会・会計名</t>
    <rPh sb="0" eb="2">
      <t>ガック</t>
    </rPh>
    <rPh sb="2" eb="4">
      <t>ソウダイ</t>
    </rPh>
    <rPh sb="4" eb="5">
      <t>カイ</t>
    </rPh>
    <rPh sb="6" eb="8">
      <t>カイケイ</t>
    </rPh>
    <rPh sb="8" eb="9">
      <t>ナ</t>
    </rPh>
    <phoneticPr fontId="1"/>
  </si>
  <si>
    <t>当該会計報告書について、関係諸帳簿、証票等の監査の結果、</t>
    <rPh sb="0" eb="2">
      <t>トウガイ</t>
    </rPh>
    <rPh sb="2" eb="4">
      <t>カイケイ</t>
    </rPh>
    <rPh sb="4" eb="6">
      <t>ホウコク</t>
    </rPh>
    <rPh sb="6" eb="7">
      <t>ショ</t>
    </rPh>
    <rPh sb="12" eb="14">
      <t>カンケイ</t>
    </rPh>
    <rPh sb="14" eb="15">
      <t>ショ</t>
    </rPh>
    <rPh sb="15" eb="17">
      <t>チョウボ</t>
    </rPh>
    <rPh sb="18" eb="20">
      <t>ショウヒョウ</t>
    </rPh>
    <rPh sb="20" eb="21">
      <t>トウ</t>
    </rPh>
    <rPh sb="22" eb="24">
      <t>カンサ</t>
    </rPh>
    <rPh sb="25" eb="27">
      <t>ケッカ</t>
    </rPh>
    <phoneticPr fontId="1"/>
  </si>
  <si>
    <t>適正に処理されいることを認めます。</t>
    <rPh sb="0" eb="2">
      <t>テキセイ</t>
    </rPh>
    <rPh sb="3" eb="5">
      <t>ショリ</t>
    </rPh>
    <rPh sb="12" eb="13">
      <t>ミト</t>
    </rPh>
    <phoneticPr fontId="1"/>
  </si>
  <si>
    <t>会計監査</t>
    <rPh sb="0" eb="2">
      <t>カイケイ</t>
    </rPh>
    <rPh sb="2" eb="4">
      <t>カンサ</t>
    </rPh>
    <phoneticPr fontId="1"/>
  </si>
  <si>
    <t>入金・年月日</t>
    <rPh sb="0" eb="2">
      <t>ニュウキン</t>
    </rPh>
    <rPh sb="3" eb="6">
      <t>ネンガッピ</t>
    </rPh>
    <phoneticPr fontId="1"/>
  </si>
  <si>
    <t>収入科目</t>
    <rPh sb="0" eb="2">
      <t>シュウニュウ</t>
    </rPh>
    <rPh sb="2" eb="4">
      <t>カモク</t>
    </rPh>
    <phoneticPr fontId="1"/>
  </si>
  <si>
    <t>　摘　　　　　要</t>
    <rPh sb="1" eb="2">
      <t>テキ</t>
    </rPh>
    <rPh sb="7" eb="8">
      <t>ヨウ</t>
    </rPh>
    <phoneticPr fontId="1"/>
  </si>
  <si>
    <t>金　　　額</t>
    <rPh sb="0" eb="1">
      <t>キン</t>
    </rPh>
    <rPh sb="4" eb="5">
      <t>ガク</t>
    </rPh>
    <phoneticPr fontId="1"/>
  </si>
  <si>
    <t>NO</t>
    <phoneticPr fontId="1"/>
  </si>
  <si>
    <t>学区運営負担費総合計　　NO.1</t>
    <rPh sb="0" eb="2">
      <t>ガック</t>
    </rPh>
    <rPh sb="2" eb="4">
      <t>ウンエイ</t>
    </rPh>
    <rPh sb="4" eb="6">
      <t>フタン</t>
    </rPh>
    <rPh sb="6" eb="7">
      <t>ヒ</t>
    </rPh>
    <rPh sb="7" eb="8">
      <t>ソウ</t>
    </rPh>
    <rPh sb="8" eb="10">
      <t>ゴウケイ</t>
    </rPh>
    <phoneticPr fontId="1"/>
  </si>
  <si>
    <t>学区運営負担費総　小　計　　NO.２</t>
    <rPh sb="0" eb="2">
      <t>ガック</t>
    </rPh>
    <rPh sb="2" eb="4">
      <t>ウンエイ</t>
    </rPh>
    <rPh sb="4" eb="6">
      <t>フタン</t>
    </rPh>
    <rPh sb="6" eb="7">
      <t>ヒ</t>
    </rPh>
    <rPh sb="7" eb="8">
      <t>ソウ</t>
    </rPh>
    <rPh sb="9" eb="10">
      <t>ショウ</t>
    </rPh>
    <rPh sb="11" eb="12">
      <t>ケイ</t>
    </rPh>
    <phoneticPr fontId="1"/>
  </si>
  <si>
    <t>学区運営負担費総　　合　　計　　NO.1-NO.２</t>
    <rPh sb="0" eb="2">
      <t>ガック</t>
    </rPh>
    <rPh sb="2" eb="4">
      <t>ウンエイ</t>
    </rPh>
    <rPh sb="4" eb="6">
      <t>フタン</t>
    </rPh>
    <rPh sb="6" eb="7">
      <t>ヒ</t>
    </rPh>
    <rPh sb="7" eb="8">
      <t>ソウ</t>
    </rPh>
    <rPh sb="10" eb="11">
      <t>ゴウ</t>
    </rPh>
    <rPh sb="13" eb="14">
      <t>ケイ</t>
    </rPh>
    <phoneticPr fontId="1"/>
  </si>
  <si>
    <t>学　区　運　営　負　担　費</t>
    <rPh sb="0" eb="1">
      <t>ガク</t>
    </rPh>
    <rPh sb="2" eb="3">
      <t>ク</t>
    </rPh>
    <rPh sb="4" eb="5">
      <t>ウン</t>
    </rPh>
    <rPh sb="6" eb="7">
      <t>エイ</t>
    </rPh>
    <rPh sb="8" eb="9">
      <t>フ</t>
    </rPh>
    <rPh sb="10" eb="11">
      <t>タン</t>
    </rPh>
    <rPh sb="12" eb="13">
      <t>ヒ</t>
    </rPh>
    <phoneticPr fontId="1"/>
  </si>
  <si>
    <t>NO.1</t>
    <phoneticPr fontId="1"/>
  </si>
  <si>
    <t>NO.2</t>
    <phoneticPr fontId="1"/>
  </si>
  <si>
    <t>現金出納簿入金額</t>
    <rPh sb="0" eb="5">
      <t>ゲンキンスイトウボ</t>
    </rPh>
    <rPh sb="5" eb="7">
      <t>ニュウキン</t>
    </rPh>
    <rPh sb="7" eb="8">
      <t>ガク</t>
    </rPh>
    <phoneticPr fontId="1"/>
  </si>
  <si>
    <t>岡崎市総代会連絡協議会・学区業務委託料</t>
    <rPh sb="0" eb="3">
      <t>オカザキシ</t>
    </rPh>
    <rPh sb="3" eb="5">
      <t>ソウダイ</t>
    </rPh>
    <rPh sb="5" eb="6">
      <t>カイ</t>
    </rPh>
    <rPh sb="6" eb="8">
      <t>レンラク</t>
    </rPh>
    <rPh sb="8" eb="11">
      <t>キョウギカイ</t>
    </rPh>
    <rPh sb="12" eb="14">
      <t>ガック</t>
    </rPh>
    <rPh sb="14" eb="16">
      <t>ギョウム</t>
    </rPh>
    <rPh sb="16" eb="19">
      <t>イタクリョウ</t>
    </rPh>
    <phoneticPr fontId="1"/>
  </si>
  <si>
    <t>学 区 業 務 委 託 料 総 合 計</t>
    <rPh sb="0" eb="1">
      <t>ガク</t>
    </rPh>
    <rPh sb="2" eb="3">
      <t>ク</t>
    </rPh>
    <rPh sb="4" eb="5">
      <t>ギョウ</t>
    </rPh>
    <rPh sb="6" eb="7">
      <t>ツトム</t>
    </rPh>
    <rPh sb="8" eb="9">
      <t>イ</t>
    </rPh>
    <rPh sb="10" eb="11">
      <t>タク</t>
    </rPh>
    <rPh sb="12" eb="13">
      <t>リョウ</t>
    </rPh>
    <rPh sb="14" eb="15">
      <t>ソウ</t>
    </rPh>
    <rPh sb="16" eb="17">
      <t>ゴウ</t>
    </rPh>
    <rPh sb="18" eb="19">
      <t>ケイ</t>
    </rPh>
    <phoneticPr fontId="1"/>
  </si>
  <si>
    <t>助　　　成　　　金</t>
    <rPh sb="0" eb="1">
      <t>スケ</t>
    </rPh>
    <rPh sb="4" eb="5">
      <t>セイ</t>
    </rPh>
    <rPh sb="8" eb="9">
      <t>キン</t>
    </rPh>
    <phoneticPr fontId="1"/>
  </si>
  <si>
    <t>助　　成　　金　　総　　合　　計</t>
    <rPh sb="0" eb="1">
      <t>スケ</t>
    </rPh>
    <rPh sb="3" eb="4">
      <t>セイ</t>
    </rPh>
    <rPh sb="6" eb="7">
      <t>キン</t>
    </rPh>
    <rPh sb="9" eb="10">
      <t>ソウ</t>
    </rPh>
    <rPh sb="12" eb="13">
      <t>ゴウ</t>
    </rPh>
    <rPh sb="15" eb="16">
      <t>ケイ</t>
    </rPh>
    <phoneticPr fontId="1"/>
  </si>
  <si>
    <t>NO2</t>
    <phoneticPr fontId="1"/>
  </si>
  <si>
    <t>NO.3</t>
    <phoneticPr fontId="1"/>
  </si>
  <si>
    <t>補　　　助　　　金</t>
    <rPh sb="0" eb="1">
      <t>ホ</t>
    </rPh>
    <rPh sb="4" eb="5">
      <t>スケ</t>
    </rPh>
    <rPh sb="8" eb="9">
      <t>キン</t>
    </rPh>
    <phoneticPr fontId="1"/>
  </si>
  <si>
    <t>補　　助　　金　　総　　合　　計　　</t>
    <rPh sb="0" eb="1">
      <t>ホ</t>
    </rPh>
    <rPh sb="3" eb="4">
      <t>スケ</t>
    </rPh>
    <rPh sb="6" eb="7">
      <t>カネ</t>
    </rPh>
    <rPh sb="9" eb="10">
      <t>ソウ</t>
    </rPh>
    <rPh sb="12" eb="13">
      <t>ゴウ</t>
    </rPh>
    <rPh sb="15" eb="16">
      <t>ケイ</t>
    </rPh>
    <phoneticPr fontId="1"/>
  </si>
  <si>
    <t>学　区　地　域　事　業　費</t>
    <rPh sb="0" eb="1">
      <t>ガク</t>
    </rPh>
    <rPh sb="2" eb="3">
      <t>ク</t>
    </rPh>
    <rPh sb="4" eb="5">
      <t>チ</t>
    </rPh>
    <rPh sb="6" eb="7">
      <t>イキ</t>
    </rPh>
    <rPh sb="8" eb="9">
      <t>コト</t>
    </rPh>
    <rPh sb="10" eb="11">
      <t>ギョウ</t>
    </rPh>
    <rPh sb="12" eb="13">
      <t>ヒ</t>
    </rPh>
    <phoneticPr fontId="1"/>
  </si>
  <si>
    <t>学区地域事業費　総　  合　　計　　NO.1</t>
    <rPh sb="0" eb="7">
      <t>ガックチイキジギョウヒ</t>
    </rPh>
    <rPh sb="8" eb="9">
      <t>ソウ</t>
    </rPh>
    <rPh sb="12" eb="13">
      <t>ゴウ</t>
    </rPh>
    <rPh sb="15" eb="16">
      <t>ケイ</t>
    </rPh>
    <phoneticPr fontId="1"/>
  </si>
  <si>
    <t>学　区　団　体　負　担　金　　小　　　　　計　NO.1</t>
    <rPh sb="0" eb="1">
      <t>ガク</t>
    </rPh>
    <rPh sb="2" eb="3">
      <t>ク</t>
    </rPh>
    <rPh sb="4" eb="5">
      <t>ダン</t>
    </rPh>
    <rPh sb="6" eb="7">
      <t>カラダ</t>
    </rPh>
    <rPh sb="8" eb="9">
      <t>フ</t>
    </rPh>
    <rPh sb="10" eb="11">
      <t>タン</t>
    </rPh>
    <rPh sb="12" eb="13">
      <t>カネ</t>
    </rPh>
    <rPh sb="15" eb="16">
      <t>ショウ</t>
    </rPh>
    <rPh sb="21" eb="22">
      <t>ケイ</t>
    </rPh>
    <phoneticPr fontId="1"/>
  </si>
  <si>
    <t>学　区　団　体　負　担　費　総　　合　　計　　NO.1-NO.２</t>
    <rPh sb="0" eb="1">
      <t>ガク</t>
    </rPh>
    <rPh sb="2" eb="3">
      <t>ク</t>
    </rPh>
    <rPh sb="4" eb="5">
      <t>ダン</t>
    </rPh>
    <rPh sb="6" eb="7">
      <t>カラダ</t>
    </rPh>
    <rPh sb="8" eb="9">
      <t>フ</t>
    </rPh>
    <rPh sb="10" eb="11">
      <t>タン</t>
    </rPh>
    <rPh sb="12" eb="13">
      <t>ヒ</t>
    </rPh>
    <rPh sb="14" eb="15">
      <t>ソウ</t>
    </rPh>
    <rPh sb="17" eb="18">
      <t>ゴウ</t>
    </rPh>
    <rPh sb="20" eb="21">
      <t>ケイ</t>
    </rPh>
    <phoneticPr fontId="1"/>
  </si>
  <si>
    <t>学　区　団　体　負　担　費　　　　総　小　計　　NO.２</t>
    <rPh sb="0" eb="1">
      <t>ガク</t>
    </rPh>
    <rPh sb="2" eb="3">
      <t>ク</t>
    </rPh>
    <rPh sb="4" eb="5">
      <t>ダン</t>
    </rPh>
    <rPh sb="6" eb="7">
      <t>カラダ</t>
    </rPh>
    <rPh sb="8" eb="9">
      <t>フ</t>
    </rPh>
    <rPh sb="10" eb="11">
      <t>タン</t>
    </rPh>
    <rPh sb="12" eb="13">
      <t>ヒ</t>
    </rPh>
    <rPh sb="17" eb="18">
      <t>ソウ</t>
    </rPh>
    <rPh sb="19" eb="20">
      <t>ショウ</t>
    </rPh>
    <rPh sb="21" eb="22">
      <t>ケイ</t>
    </rPh>
    <phoneticPr fontId="1"/>
  </si>
  <si>
    <t>学　区　団　体　負　担　費</t>
    <rPh sb="0" eb="1">
      <t>ガク</t>
    </rPh>
    <rPh sb="2" eb="3">
      <t>ク</t>
    </rPh>
    <rPh sb="4" eb="5">
      <t>ダン</t>
    </rPh>
    <rPh sb="6" eb="7">
      <t>カラダ</t>
    </rPh>
    <rPh sb="8" eb="9">
      <t>フ</t>
    </rPh>
    <rPh sb="10" eb="11">
      <t>タン</t>
    </rPh>
    <rPh sb="12" eb="13">
      <t>ヒ</t>
    </rPh>
    <phoneticPr fontId="1"/>
  </si>
  <si>
    <t>NO.１</t>
    <phoneticPr fontId="1"/>
  </si>
  <si>
    <t>報　償　手　数　料　収　入</t>
    <rPh sb="0" eb="1">
      <t>ホウ</t>
    </rPh>
    <rPh sb="2" eb="3">
      <t>ショウ</t>
    </rPh>
    <rPh sb="4" eb="5">
      <t>テ</t>
    </rPh>
    <rPh sb="6" eb="7">
      <t>カズ</t>
    </rPh>
    <rPh sb="8" eb="9">
      <t>リョウ</t>
    </rPh>
    <rPh sb="10" eb="11">
      <t>オサム</t>
    </rPh>
    <rPh sb="12" eb="13">
      <t>ニュウ</t>
    </rPh>
    <phoneticPr fontId="1"/>
  </si>
  <si>
    <t>報 償 手 数 料 収  入　総　合　計</t>
    <rPh sb="0" eb="1">
      <t>ホウ</t>
    </rPh>
    <rPh sb="2" eb="3">
      <t>ショウ</t>
    </rPh>
    <rPh sb="4" eb="5">
      <t>テ</t>
    </rPh>
    <rPh sb="6" eb="7">
      <t>カズ</t>
    </rPh>
    <rPh sb="8" eb="9">
      <t>リョウ</t>
    </rPh>
    <rPh sb="10" eb="11">
      <t>オサム</t>
    </rPh>
    <rPh sb="13" eb="14">
      <t>イ</t>
    </rPh>
    <rPh sb="15" eb="16">
      <t>ソウ</t>
    </rPh>
    <rPh sb="17" eb="18">
      <t>ゴウ</t>
    </rPh>
    <rPh sb="19" eb="20">
      <t>ケイ</t>
    </rPh>
    <phoneticPr fontId="1"/>
  </si>
  <si>
    <t>防　災　防　犯　費</t>
    <rPh sb="0" eb="1">
      <t>ボウ</t>
    </rPh>
    <rPh sb="2" eb="3">
      <t>サイ</t>
    </rPh>
    <rPh sb="4" eb="5">
      <t>ボウ</t>
    </rPh>
    <rPh sb="6" eb="7">
      <t>ハン</t>
    </rPh>
    <rPh sb="8" eb="9">
      <t>ヒ</t>
    </rPh>
    <phoneticPr fontId="1"/>
  </si>
  <si>
    <t>防　災　防　犯　費　総　合　計</t>
    <rPh sb="0" eb="1">
      <t>ボウ</t>
    </rPh>
    <rPh sb="2" eb="3">
      <t>サイ</t>
    </rPh>
    <rPh sb="4" eb="5">
      <t>ボウ</t>
    </rPh>
    <rPh sb="6" eb="7">
      <t>ハン</t>
    </rPh>
    <rPh sb="8" eb="9">
      <t>ヒ</t>
    </rPh>
    <rPh sb="10" eb="11">
      <t>ソウ</t>
    </rPh>
    <rPh sb="12" eb="13">
      <t>ゴウ</t>
    </rPh>
    <rPh sb="14" eb="15">
      <t>ケイ</t>
    </rPh>
    <phoneticPr fontId="1"/>
  </si>
  <si>
    <t>借　入　金　明　細　書</t>
    <rPh sb="0" eb="1">
      <t>シャク</t>
    </rPh>
    <rPh sb="2" eb="3">
      <t>イ</t>
    </rPh>
    <rPh sb="4" eb="5">
      <t>カネ</t>
    </rPh>
    <rPh sb="6" eb="7">
      <t>アキラ</t>
    </rPh>
    <rPh sb="8" eb="9">
      <t>ホソ</t>
    </rPh>
    <rPh sb="10" eb="11">
      <t>ショ</t>
    </rPh>
    <phoneticPr fontId="1"/>
  </si>
  <si>
    <t>借　入　金　明　細　書　総　合　計</t>
    <rPh sb="0" eb="1">
      <t>シャク</t>
    </rPh>
    <rPh sb="2" eb="3">
      <t>イ</t>
    </rPh>
    <rPh sb="4" eb="5">
      <t>カネ</t>
    </rPh>
    <rPh sb="6" eb="7">
      <t>アキラ</t>
    </rPh>
    <rPh sb="8" eb="9">
      <t>ホソ</t>
    </rPh>
    <rPh sb="10" eb="11">
      <t>ショ</t>
    </rPh>
    <rPh sb="12" eb="13">
      <t>ソウ</t>
    </rPh>
    <rPh sb="14" eb="15">
      <t>ゴウ</t>
    </rPh>
    <rPh sb="16" eb="17">
      <t>ケイ</t>
    </rPh>
    <phoneticPr fontId="1"/>
  </si>
  <si>
    <t>支　出　科　目　　</t>
    <rPh sb="0" eb="1">
      <t>シ</t>
    </rPh>
    <rPh sb="2" eb="3">
      <t>デ</t>
    </rPh>
    <rPh sb="4" eb="5">
      <t>カ</t>
    </rPh>
    <rPh sb="6" eb="7">
      <t>メ</t>
    </rPh>
    <phoneticPr fontId="1"/>
  </si>
  <si>
    <t>学区負担金小計</t>
    <rPh sb="0" eb="2">
      <t>ガック</t>
    </rPh>
    <rPh sb="2" eb="5">
      <t>フタンキン</t>
    </rPh>
    <rPh sb="5" eb="7">
      <t>ショウケイ</t>
    </rPh>
    <phoneticPr fontId="1"/>
  </si>
  <si>
    <t>学　区　負　担　金　小　計</t>
    <rPh sb="0" eb="1">
      <t>ガク</t>
    </rPh>
    <rPh sb="2" eb="3">
      <t>ク</t>
    </rPh>
    <rPh sb="4" eb="5">
      <t>フ</t>
    </rPh>
    <rPh sb="6" eb="7">
      <t>タン</t>
    </rPh>
    <rPh sb="8" eb="9">
      <t>カネ</t>
    </rPh>
    <rPh sb="10" eb="11">
      <t>ショウ</t>
    </rPh>
    <rPh sb="12" eb="13">
      <t>ケイ</t>
    </rPh>
    <phoneticPr fontId="1"/>
  </si>
  <si>
    <t>学　区　負　担　金　総　合　計</t>
    <rPh sb="0" eb="1">
      <t>ガク</t>
    </rPh>
    <rPh sb="2" eb="3">
      <t>ク</t>
    </rPh>
    <rPh sb="4" eb="5">
      <t>フ</t>
    </rPh>
    <rPh sb="6" eb="7">
      <t>タン</t>
    </rPh>
    <rPh sb="8" eb="9">
      <t>カネ</t>
    </rPh>
    <rPh sb="10" eb="11">
      <t>ソウ</t>
    </rPh>
    <rPh sb="12" eb="13">
      <t>ゴウ</t>
    </rPh>
    <rPh sb="14" eb="15">
      <t>ケイ</t>
    </rPh>
    <phoneticPr fontId="1"/>
  </si>
  <si>
    <t>負   　担  　金</t>
    <rPh sb="0" eb="1">
      <t>フ</t>
    </rPh>
    <rPh sb="5" eb="6">
      <t>タン</t>
    </rPh>
    <rPh sb="9" eb="10">
      <t>キン</t>
    </rPh>
    <phoneticPr fontId="1"/>
  </si>
  <si>
    <t>[学区各種一般団体への負担金等、助成金等]</t>
    <rPh sb="1" eb="3">
      <t>ガック</t>
    </rPh>
    <rPh sb="3" eb="5">
      <t>カクシュ</t>
    </rPh>
    <rPh sb="5" eb="7">
      <t>イッパン</t>
    </rPh>
    <rPh sb="7" eb="8">
      <t>ダン</t>
    </rPh>
    <rPh sb="8" eb="9">
      <t>タイ</t>
    </rPh>
    <rPh sb="11" eb="14">
      <t>フタンキン</t>
    </rPh>
    <rPh sb="14" eb="15">
      <t>トウ</t>
    </rPh>
    <rPh sb="16" eb="19">
      <t>ジョセイキン</t>
    </rPh>
    <rPh sb="19" eb="20">
      <t>トウ</t>
    </rPh>
    <phoneticPr fontId="1"/>
  </si>
  <si>
    <t>[岡崎市総代連絡協議会より学区業務委託料]</t>
    <rPh sb="1" eb="4">
      <t>オカザキシ</t>
    </rPh>
    <rPh sb="4" eb="6">
      <t>ソウダイ</t>
    </rPh>
    <rPh sb="6" eb="8">
      <t>レンラク</t>
    </rPh>
    <rPh sb="8" eb="11">
      <t>キョウギカイ</t>
    </rPh>
    <rPh sb="13" eb="15">
      <t>ガック</t>
    </rPh>
    <rPh sb="15" eb="17">
      <t>ギョウム</t>
    </rPh>
    <rPh sb="17" eb="20">
      <t>イタクリョウ</t>
    </rPh>
    <phoneticPr fontId="1"/>
  </si>
  <si>
    <t>[岡崎市各課よりの助成金・福祉協議会　等]</t>
    <rPh sb="1" eb="4">
      <t>オカザキシ</t>
    </rPh>
    <rPh sb="4" eb="6">
      <t>カクカ</t>
    </rPh>
    <rPh sb="9" eb="12">
      <t>ジョセイキン</t>
    </rPh>
    <rPh sb="13" eb="15">
      <t>フクシ</t>
    </rPh>
    <rPh sb="15" eb="18">
      <t>キョウギカイ</t>
    </rPh>
    <rPh sb="19" eb="20">
      <t>トウ</t>
    </rPh>
    <phoneticPr fontId="1"/>
  </si>
  <si>
    <t>[岡崎市より学区事業に対しての補助金等]</t>
    <rPh sb="1" eb="4">
      <t>オカザキシ</t>
    </rPh>
    <rPh sb="6" eb="8">
      <t>ガック</t>
    </rPh>
    <rPh sb="8" eb="10">
      <t>ジギョウ</t>
    </rPh>
    <rPh sb="11" eb="12">
      <t>タイ</t>
    </rPh>
    <rPh sb="15" eb="18">
      <t>ホジョキン</t>
    </rPh>
    <rPh sb="18" eb="19">
      <t>トウ</t>
    </rPh>
    <phoneticPr fontId="1"/>
  </si>
  <si>
    <t>[学区事業研修費、地域団体交流会等]</t>
    <rPh sb="1" eb="3">
      <t>ガック</t>
    </rPh>
    <rPh sb="3" eb="5">
      <t>ジギョウ</t>
    </rPh>
    <rPh sb="5" eb="7">
      <t>ケンシュウ</t>
    </rPh>
    <rPh sb="7" eb="8">
      <t>ヒ</t>
    </rPh>
    <rPh sb="9" eb="11">
      <t>チイキ</t>
    </rPh>
    <rPh sb="11" eb="13">
      <t>ダンタイ</t>
    </rPh>
    <rPh sb="13" eb="16">
      <t>コウリュウカイ</t>
    </rPh>
    <rPh sb="16" eb="17">
      <t>トウ</t>
    </rPh>
    <phoneticPr fontId="1"/>
  </si>
  <si>
    <t>[社会教育委員会・福祉委員会、各団体負担金等の費用]</t>
    <rPh sb="1" eb="8">
      <t>シャカイキョウイクイインカイ</t>
    </rPh>
    <rPh sb="9" eb="11">
      <t>フクシ</t>
    </rPh>
    <rPh sb="11" eb="14">
      <t>イインカイ</t>
    </rPh>
    <rPh sb="15" eb="18">
      <t>カクダンタイ</t>
    </rPh>
    <rPh sb="18" eb="20">
      <t>フタン</t>
    </rPh>
    <rPh sb="20" eb="21">
      <t>キン</t>
    </rPh>
    <rPh sb="21" eb="22">
      <t>トウ</t>
    </rPh>
    <rPh sb="23" eb="25">
      <t>ヒヨウ</t>
    </rPh>
    <phoneticPr fontId="1"/>
  </si>
  <si>
    <t>[各団体より手数料等、資源再利用、報償金　等]</t>
    <rPh sb="1" eb="2">
      <t>カク</t>
    </rPh>
    <rPh sb="2" eb="4">
      <t>ダンタイ</t>
    </rPh>
    <rPh sb="6" eb="9">
      <t>テスウリョウ</t>
    </rPh>
    <rPh sb="9" eb="10">
      <t>トウ</t>
    </rPh>
    <rPh sb="11" eb="13">
      <t>シゲン</t>
    </rPh>
    <rPh sb="13" eb="14">
      <t>サイ</t>
    </rPh>
    <rPh sb="14" eb="16">
      <t>リヨウ</t>
    </rPh>
    <rPh sb="17" eb="19">
      <t>ホウショウ</t>
    </rPh>
    <rPh sb="21" eb="22">
      <t>トウ</t>
    </rPh>
    <phoneticPr fontId="1"/>
  </si>
  <si>
    <t>[防犯カメラ、防災費、消防団負担金、交通指導員負担金]</t>
    <rPh sb="1" eb="3">
      <t>ボウハン</t>
    </rPh>
    <rPh sb="7" eb="9">
      <t>ボウサイ</t>
    </rPh>
    <rPh sb="9" eb="10">
      <t>ヒ</t>
    </rPh>
    <rPh sb="11" eb="14">
      <t>ショウボウダン</t>
    </rPh>
    <rPh sb="14" eb="17">
      <t>フタンキン</t>
    </rPh>
    <rPh sb="18" eb="20">
      <t>コウツウ</t>
    </rPh>
    <rPh sb="20" eb="23">
      <t>シドウイン</t>
    </rPh>
    <rPh sb="23" eb="26">
      <t>フタンキン</t>
    </rPh>
    <phoneticPr fontId="1"/>
  </si>
  <si>
    <t>[学区運営一時的、借入金等]</t>
    <rPh sb="1" eb="3">
      <t>ガック</t>
    </rPh>
    <rPh sb="3" eb="5">
      <t>ウンエイ</t>
    </rPh>
    <rPh sb="5" eb="7">
      <t>イチジ</t>
    </rPh>
    <rPh sb="7" eb="8">
      <t>テキ</t>
    </rPh>
    <rPh sb="9" eb="11">
      <t>カリイレ</t>
    </rPh>
    <rPh sb="11" eb="12">
      <t>キン</t>
    </rPh>
    <rPh sb="12" eb="13">
      <t>トウ</t>
    </rPh>
    <phoneticPr fontId="1"/>
  </si>
  <si>
    <t>雑　　　収　　　入　</t>
    <rPh sb="0" eb="1">
      <t>ザツ</t>
    </rPh>
    <rPh sb="4" eb="5">
      <t>オサム</t>
    </rPh>
    <rPh sb="8" eb="9">
      <t>イ</t>
    </rPh>
    <phoneticPr fontId="1"/>
  </si>
  <si>
    <t>雑　収　入　総　合　計</t>
    <rPh sb="0" eb="1">
      <t>ザツ</t>
    </rPh>
    <rPh sb="2" eb="3">
      <t>オサム</t>
    </rPh>
    <rPh sb="4" eb="5">
      <t>イ</t>
    </rPh>
    <rPh sb="6" eb="7">
      <t>ソウ</t>
    </rPh>
    <rPh sb="8" eb="9">
      <t>ゴウ</t>
    </rPh>
    <rPh sb="10" eb="11">
      <t>ケイ</t>
    </rPh>
    <phoneticPr fontId="1"/>
  </si>
  <si>
    <t>[利息・還付金等、以上の科目に入らない収入]</t>
    <rPh sb="1" eb="3">
      <t>リソク</t>
    </rPh>
    <rPh sb="4" eb="7">
      <t>カンプキン</t>
    </rPh>
    <rPh sb="7" eb="8">
      <t>トウ</t>
    </rPh>
    <rPh sb="9" eb="11">
      <t>イジョウ</t>
    </rPh>
    <rPh sb="12" eb="14">
      <t>カモク</t>
    </rPh>
    <rPh sb="15" eb="16">
      <t>ハイ</t>
    </rPh>
    <rPh sb="19" eb="21">
      <t>シュウニュウ</t>
    </rPh>
    <phoneticPr fontId="1"/>
  </si>
  <si>
    <t>総　代　活　動　費</t>
    <rPh sb="0" eb="1">
      <t>ソウ</t>
    </rPh>
    <rPh sb="2" eb="3">
      <t>ダイ</t>
    </rPh>
    <rPh sb="4" eb="5">
      <t>カツ</t>
    </rPh>
    <rPh sb="6" eb="7">
      <t>ドウ</t>
    </rPh>
    <rPh sb="8" eb="9">
      <t>ヒ</t>
    </rPh>
    <phoneticPr fontId="1"/>
  </si>
  <si>
    <t>｛総代会役員活動費、学区会長活動費、学区役員活動経費等｝</t>
    <rPh sb="1" eb="3">
      <t>ソウダイ</t>
    </rPh>
    <rPh sb="3" eb="4">
      <t>カイ</t>
    </rPh>
    <rPh sb="4" eb="6">
      <t>ヤクイン</t>
    </rPh>
    <rPh sb="6" eb="8">
      <t>カツドウ</t>
    </rPh>
    <rPh sb="8" eb="9">
      <t>ヒ</t>
    </rPh>
    <rPh sb="10" eb="12">
      <t>ガック</t>
    </rPh>
    <rPh sb="12" eb="14">
      <t>カイチョウ</t>
    </rPh>
    <rPh sb="14" eb="16">
      <t>カツドウ</t>
    </rPh>
    <rPh sb="16" eb="17">
      <t>ヒ</t>
    </rPh>
    <rPh sb="18" eb="20">
      <t>ガック</t>
    </rPh>
    <rPh sb="20" eb="22">
      <t>ヤクイン</t>
    </rPh>
    <rPh sb="22" eb="24">
      <t>カツドウ</t>
    </rPh>
    <rPh sb="24" eb="26">
      <t>ケイヒ</t>
    </rPh>
    <rPh sb="26" eb="27">
      <t>トウ</t>
    </rPh>
    <phoneticPr fontId="1"/>
  </si>
  <si>
    <t>総　代　活　動　費　総　合　計</t>
    <rPh sb="0" eb="1">
      <t>ソウ</t>
    </rPh>
    <rPh sb="2" eb="3">
      <t>ダイ</t>
    </rPh>
    <rPh sb="4" eb="5">
      <t>カツ</t>
    </rPh>
    <rPh sb="6" eb="7">
      <t>ドウ</t>
    </rPh>
    <rPh sb="8" eb="9">
      <t>ヒ</t>
    </rPh>
    <rPh sb="10" eb="11">
      <t>ソウ</t>
    </rPh>
    <rPh sb="12" eb="13">
      <t>ゴウ</t>
    </rPh>
    <rPh sb="14" eb="15">
      <t>ケイ</t>
    </rPh>
    <phoneticPr fontId="1"/>
  </si>
  <si>
    <t>総　代　会　役　員　手　当</t>
    <rPh sb="0" eb="1">
      <t>ソウ</t>
    </rPh>
    <rPh sb="2" eb="3">
      <t>ダイ</t>
    </rPh>
    <rPh sb="4" eb="5">
      <t>カイ</t>
    </rPh>
    <rPh sb="6" eb="7">
      <t>ヤク</t>
    </rPh>
    <rPh sb="8" eb="9">
      <t>イン</t>
    </rPh>
    <rPh sb="10" eb="11">
      <t>テ</t>
    </rPh>
    <rPh sb="12" eb="13">
      <t>トウ</t>
    </rPh>
    <phoneticPr fontId="1"/>
  </si>
  <si>
    <t>総　代　会　役　員　手　当　総　合　計</t>
    <rPh sb="0" eb="1">
      <t>ソウ</t>
    </rPh>
    <rPh sb="2" eb="3">
      <t>ダイ</t>
    </rPh>
    <rPh sb="4" eb="5">
      <t>カイ</t>
    </rPh>
    <rPh sb="6" eb="7">
      <t>ヤク</t>
    </rPh>
    <rPh sb="8" eb="9">
      <t>イン</t>
    </rPh>
    <rPh sb="10" eb="11">
      <t>テ</t>
    </rPh>
    <rPh sb="12" eb="13">
      <t>トウ</t>
    </rPh>
    <rPh sb="14" eb="15">
      <t>ソウ</t>
    </rPh>
    <rPh sb="16" eb="17">
      <t>ゴウ</t>
    </rPh>
    <rPh sb="18" eb="19">
      <t>ケイ</t>
    </rPh>
    <phoneticPr fontId="1"/>
  </si>
  <si>
    <t>教　育　委　員　会　費</t>
    <rPh sb="0" eb="1">
      <t>キョウ</t>
    </rPh>
    <rPh sb="2" eb="3">
      <t>イク</t>
    </rPh>
    <rPh sb="4" eb="5">
      <t>イ</t>
    </rPh>
    <rPh sb="6" eb="7">
      <t>イン</t>
    </rPh>
    <rPh sb="8" eb="9">
      <t>カイ</t>
    </rPh>
    <rPh sb="10" eb="11">
      <t>ヒ</t>
    </rPh>
    <phoneticPr fontId="1"/>
  </si>
  <si>
    <t>｛学区教育委員会運営の負担金｝</t>
    <rPh sb="1" eb="3">
      <t>ガック</t>
    </rPh>
    <rPh sb="3" eb="5">
      <t>キョウイク</t>
    </rPh>
    <rPh sb="5" eb="8">
      <t>イインカイ</t>
    </rPh>
    <rPh sb="8" eb="10">
      <t>ウンエイ</t>
    </rPh>
    <rPh sb="11" eb="13">
      <t>フタン</t>
    </rPh>
    <rPh sb="13" eb="14">
      <t>キン</t>
    </rPh>
    <phoneticPr fontId="1"/>
  </si>
  <si>
    <t>教　育　委　員　会　費　総　合　計</t>
    <rPh sb="0" eb="1">
      <t>キョウ</t>
    </rPh>
    <rPh sb="2" eb="3">
      <t>イク</t>
    </rPh>
    <rPh sb="4" eb="5">
      <t>イ</t>
    </rPh>
    <rPh sb="6" eb="7">
      <t>イン</t>
    </rPh>
    <rPh sb="8" eb="9">
      <t>カイ</t>
    </rPh>
    <rPh sb="10" eb="11">
      <t>ヒ</t>
    </rPh>
    <rPh sb="12" eb="13">
      <t>ソウ</t>
    </rPh>
    <rPh sb="14" eb="15">
      <t>ゴウ</t>
    </rPh>
    <rPh sb="16" eb="17">
      <t>ケイ</t>
    </rPh>
    <phoneticPr fontId="1"/>
  </si>
  <si>
    <t>現金出納簿支出金額</t>
    <rPh sb="0" eb="2">
      <t>ゲンキン</t>
    </rPh>
    <rPh sb="2" eb="4">
      <t>スイトウ</t>
    </rPh>
    <rPh sb="4" eb="5">
      <t>ボ</t>
    </rPh>
    <rPh sb="5" eb="7">
      <t>シシュツ</t>
    </rPh>
    <rPh sb="7" eb="9">
      <t>キンガク</t>
    </rPh>
    <rPh sb="8" eb="9">
      <t>ガク</t>
    </rPh>
    <phoneticPr fontId="1"/>
  </si>
  <si>
    <t>福　祉　委　員　会　費</t>
    <rPh sb="0" eb="1">
      <t>フク</t>
    </rPh>
    <rPh sb="2" eb="3">
      <t>シ</t>
    </rPh>
    <rPh sb="4" eb="5">
      <t>イ</t>
    </rPh>
    <rPh sb="6" eb="7">
      <t>イン</t>
    </rPh>
    <rPh sb="8" eb="9">
      <t>カイ</t>
    </rPh>
    <rPh sb="10" eb="11">
      <t>ヒ</t>
    </rPh>
    <phoneticPr fontId="1"/>
  </si>
  <si>
    <t>福　祉　委　員　会　費　総　合　計</t>
    <rPh sb="0" eb="1">
      <t>フク</t>
    </rPh>
    <rPh sb="2" eb="3">
      <t>シ</t>
    </rPh>
    <rPh sb="4" eb="5">
      <t>イ</t>
    </rPh>
    <rPh sb="6" eb="7">
      <t>イン</t>
    </rPh>
    <rPh sb="8" eb="9">
      <t>カイ</t>
    </rPh>
    <rPh sb="10" eb="11">
      <t>ヒ</t>
    </rPh>
    <rPh sb="12" eb="13">
      <t>ソウ</t>
    </rPh>
    <rPh sb="14" eb="15">
      <t>ゴウ</t>
    </rPh>
    <rPh sb="16" eb="17">
      <t>ケイ</t>
    </rPh>
    <phoneticPr fontId="1"/>
  </si>
  <si>
    <t>{学区福祉委員会運営の負担金}</t>
    <rPh sb="1" eb="3">
      <t>ガック</t>
    </rPh>
    <rPh sb="3" eb="5">
      <t>フクシ</t>
    </rPh>
    <rPh sb="5" eb="8">
      <t>イインカイ</t>
    </rPh>
    <rPh sb="8" eb="10">
      <t>ウンエイ</t>
    </rPh>
    <rPh sb="11" eb="14">
      <t>フタンキン</t>
    </rPh>
    <phoneticPr fontId="1"/>
  </si>
  <si>
    <t>諸　事　業　運　営　費</t>
    <rPh sb="0" eb="1">
      <t>ショ</t>
    </rPh>
    <rPh sb="2" eb="3">
      <t>コト</t>
    </rPh>
    <rPh sb="4" eb="5">
      <t>ギョウ</t>
    </rPh>
    <rPh sb="6" eb="7">
      <t>ウン</t>
    </rPh>
    <rPh sb="8" eb="9">
      <t>エイ</t>
    </rPh>
    <rPh sb="10" eb="11">
      <t>ヒ</t>
    </rPh>
    <phoneticPr fontId="1"/>
  </si>
  <si>
    <t>｛学区懇親会、歓送迎会、親睦会、団体交流会等、祭り、学区事業等｝</t>
    <rPh sb="1" eb="3">
      <t>ガック</t>
    </rPh>
    <rPh sb="3" eb="5">
      <t>コンシン</t>
    </rPh>
    <rPh sb="5" eb="6">
      <t>カイ</t>
    </rPh>
    <rPh sb="7" eb="11">
      <t>カンソウゲイカイ</t>
    </rPh>
    <rPh sb="12" eb="15">
      <t>シンボクカイ</t>
    </rPh>
    <rPh sb="16" eb="18">
      <t>ダンタイ</t>
    </rPh>
    <rPh sb="18" eb="21">
      <t>コウリュウカイ</t>
    </rPh>
    <rPh sb="21" eb="22">
      <t>トウ</t>
    </rPh>
    <rPh sb="23" eb="24">
      <t>マツ</t>
    </rPh>
    <rPh sb="26" eb="28">
      <t>ガック</t>
    </rPh>
    <rPh sb="28" eb="30">
      <t>ジギョウ</t>
    </rPh>
    <rPh sb="30" eb="31">
      <t>トウ</t>
    </rPh>
    <phoneticPr fontId="1"/>
  </si>
  <si>
    <t>交　　通　　費</t>
    <rPh sb="0" eb="1">
      <t>コウ</t>
    </rPh>
    <rPh sb="3" eb="4">
      <t>ツウ</t>
    </rPh>
    <rPh sb="6" eb="7">
      <t>ヒ</t>
    </rPh>
    <phoneticPr fontId="1"/>
  </si>
  <si>
    <t>｛役員活動為の交通実費｝</t>
    <rPh sb="1" eb="3">
      <t>ヤクイン</t>
    </rPh>
    <rPh sb="3" eb="5">
      <t>カツドウ</t>
    </rPh>
    <rPh sb="5" eb="6">
      <t>タメ</t>
    </rPh>
    <rPh sb="7" eb="9">
      <t>コウツウ</t>
    </rPh>
    <rPh sb="9" eb="11">
      <t>ジッピ</t>
    </rPh>
    <phoneticPr fontId="1"/>
  </si>
  <si>
    <t>交　通　費　総　合　計</t>
    <rPh sb="0" eb="1">
      <t>コウ</t>
    </rPh>
    <rPh sb="2" eb="3">
      <t>ツウ</t>
    </rPh>
    <rPh sb="4" eb="5">
      <t>ヒ</t>
    </rPh>
    <rPh sb="6" eb="7">
      <t>ソウ</t>
    </rPh>
    <rPh sb="8" eb="9">
      <t>ゴウ</t>
    </rPh>
    <rPh sb="10" eb="11">
      <t>ケイ</t>
    </rPh>
    <phoneticPr fontId="1"/>
  </si>
  <si>
    <t>研　　修　　費</t>
    <rPh sb="0" eb="1">
      <t>ケン</t>
    </rPh>
    <rPh sb="3" eb="4">
      <t>オサム</t>
    </rPh>
    <rPh sb="6" eb="7">
      <t>ヒ</t>
    </rPh>
    <phoneticPr fontId="1"/>
  </si>
  <si>
    <t>｛総代の研修費用、研修参加費用等、学区主催の研修事業等｝</t>
    <rPh sb="1" eb="3">
      <t>ソウダイ</t>
    </rPh>
    <rPh sb="4" eb="6">
      <t>ケンシュウ</t>
    </rPh>
    <rPh sb="6" eb="8">
      <t>ヒヨウ</t>
    </rPh>
    <rPh sb="9" eb="11">
      <t>ケンシュウ</t>
    </rPh>
    <rPh sb="11" eb="13">
      <t>サンカ</t>
    </rPh>
    <rPh sb="13" eb="15">
      <t>ヒヨウ</t>
    </rPh>
    <rPh sb="15" eb="16">
      <t>トウ</t>
    </rPh>
    <rPh sb="17" eb="19">
      <t>ガック</t>
    </rPh>
    <rPh sb="19" eb="21">
      <t>シュサイ</t>
    </rPh>
    <rPh sb="22" eb="24">
      <t>ケンシュウ</t>
    </rPh>
    <rPh sb="24" eb="26">
      <t>ジギョウ</t>
    </rPh>
    <rPh sb="26" eb="27">
      <t>トウ</t>
    </rPh>
    <phoneticPr fontId="1"/>
  </si>
  <si>
    <t>研　修　費　総　合　計</t>
    <rPh sb="0" eb="1">
      <t>ケン</t>
    </rPh>
    <rPh sb="2" eb="3">
      <t>オサム</t>
    </rPh>
    <rPh sb="4" eb="5">
      <t>ヒ</t>
    </rPh>
    <rPh sb="6" eb="7">
      <t>ソウ</t>
    </rPh>
    <rPh sb="8" eb="9">
      <t>ゴウ</t>
    </rPh>
    <rPh sb="10" eb="11">
      <t>ケイ</t>
    </rPh>
    <phoneticPr fontId="1"/>
  </si>
  <si>
    <t>会　　議　　費</t>
    <rPh sb="0" eb="1">
      <t>カイ</t>
    </rPh>
    <rPh sb="3" eb="4">
      <t>ギ</t>
    </rPh>
    <rPh sb="6" eb="7">
      <t>ヒ</t>
    </rPh>
    <phoneticPr fontId="1"/>
  </si>
  <si>
    <t>｛学区運営に係る会議.打合せ経費一切を含む、総会、｝</t>
    <rPh sb="1" eb="3">
      <t>ガック</t>
    </rPh>
    <rPh sb="3" eb="5">
      <t>ウンエイ</t>
    </rPh>
    <rPh sb="6" eb="7">
      <t>カカワ</t>
    </rPh>
    <rPh sb="8" eb="10">
      <t>カイギ</t>
    </rPh>
    <rPh sb="11" eb="13">
      <t>ウチアワ</t>
    </rPh>
    <rPh sb="14" eb="16">
      <t>ケイヒ</t>
    </rPh>
    <rPh sb="16" eb="18">
      <t>イッサイ</t>
    </rPh>
    <rPh sb="19" eb="20">
      <t>フク</t>
    </rPh>
    <rPh sb="22" eb="24">
      <t>ソウカイ</t>
    </rPh>
    <phoneticPr fontId="1"/>
  </si>
  <si>
    <t>会　議　費　小　計</t>
    <rPh sb="0" eb="1">
      <t>カイ</t>
    </rPh>
    <rPh sb="2" eb="3">
      <t>ギ</t>
    </rPh>
    <rPh sb="4" eb="5">
      <t>ヒ</t>
    </rPh>
    <rPh sb="6" eb="7">
      <t>ショウ</t>
    </rPh>
    <rPh sb="8" eb="9">
      <t>ケイ</t>
    </rPh>
    <phoneticPr fontId="1"/>
  </si>
  <si>
    <t>会　議　費　総　合　計</t>
    <rPh sb="0" eb="1">
      <t>カイ</t>
    </rPh>
    <rPh sb="2" eb="3">
      <t>ギ</t>
    </rPh>
    <rPh sb="4" eb="5">
      <t>ヒ</t>
    </rPh>
    <rPh sb="6" eb="7">
      <t>ソウ</t>
    </rPh>
    <rPh sb="8" eb="9">
      <t>ゴウ</t>
    </rPh>
    <rPh sb="10" eb="11">
      <t>ケイ</t>
    </rPh>
    <phoneticPr fontId="1"/>
  </si>
  <si>
    <t>渉　　外　　費</t>
    <rPh sb="0" eb="1">
      <t>ワタル</t>
    </rPh>
    <rPh sb="3" eb="4">
      <t>ソト</t>
    </rPh>
    <rPh sb="6" eb="7">
      <t>ヒ</t>
    </rPh>
    <phoneticPr fontId="1"/>
  </si>
  <si>
    <t>｛運営に係る経費、会費、見舞金、寸志、団体祝儀等、記念品、慶弔費｝</t>
    <rPh sb="1" eb="3">
      <t>ウンエイ</t>
    </rPh>
    <rPh sb="4" eb="5">
      <t>カカワ</t>
    </rPh>
    <rPh sb="6" eb="8">
      <t>ケイヒ</t>
    </rPh>
    <rPh sb="9" eb="11">
      <t>カイヒ</t>
    </rPh>
    <rPh sb="12" eb="14">
      <t>ミマイ</t>
    </rPh>
    <rPh sb="14" eb="15">
      <t>キン</t>
    </rPh>
    <rPh sb="16" eb="18">
      <t>スンシ</t>
    </rPh>
    <rPh sb="19" eb="21">
      <t>ダンタイ</t>
    </rPh>
    <rPh sb="21" eb="23">
      <t>シュウギ</t>
    </rPh>
    <rPh sb="23" eb="24">
      <t>トウ</t>
    </rPh>
    <rPh sb="25" eb="28">
      <t>キネンヒン</t>
    </rPh>
    <rPh sb="29" eb="31">
      <t>ケイチョウ</t>
    </rPh>
    <rPh sb="31" eb="32">
      <t>ヒ</t>
    </rPh>
    <phoneticPr fontId="1"/>
  </si>
  <si>
    <t>渉　外　費　小　計</t>
    <rPh sb="0" eb="1">
      <t>ワタル</t>
    </rPh>
    <rPh sb="2" eb="3">
      <t>ソト</t>
    </rPh>
    <rPh sb="4" eb="5">
      <t>ヒ</t>
    </rPh>
    <rPh sb="6" eb="7">
      <t>ショウ</t>
    </rPh>
    <rPh sb="8" eb="9">
      <t>ケイ</t>
    </rPh>
    <phoneticPr fontId="1"/>
  </si>
  <si>
    <t>渉　外　費　小　計　NO.1</t>
    <rPh sb="0" eb="1">
      <t>ワタル</t>
    </rPh>
    <rPh sb="2" eb="3">
      <t>ソト</t>
    </rPh>
    <rPh sb="4" eb="5">
      <t>ヒ</t>
    </rPh>
    <rPh sb="6" eb="7">
      <t>ショウ</t>
    </rPh>
    <rPh sb="8" eb="9">
      <t>ケイ</t>
    </rPh>
    <phoneticPr fontId="1"/>
  </si>
  <si>
    <t>渉　外　費　総　合　計  NO.1-NO.2</t>
    <rPh sb="0" eb="1">
      <t>ワタル</t>
    </rPh>
    <rPh sb="2" eb="3">
      <t>ソト</t>
    </rPh>
    <rPh sb="4" eb="5">
      <t>ヒ</t>
    </rPh>
    <rPh sb="6" eb="7">
      <t>ソウ</t>
    </rPh>
    <rPh sb="8" eb="9">
      <t>ゴウ</t>
    </rPh>
    <rPh sb="10" eb="11">
      <t>ケイ</t>
    </rPh>
    <phoneticPr fontId="1"/>
  </si>
  <si>
    <t>渉　外　費　総　合　計　NO.1-NO.3</t>
    <rPh sb="0" eb="1">
      <t>ワタル</t>
    </rPh>
    <rPh sb="2" eb="3">
      <t>ソト</t>
    </rPh>
    <rPh sb="4" eb="5">
      <t>ヒ</t>
    </rPh>
    <rPh sb="6" eb="7">
      <t>ソウ</t>
    </rPh>
    <rPh sb="8" eb="9">
      <t>ゴウ</t>
    </rPh>
    <rPh sb="10" eb="11">
      <t>ケイ</t>
    </rPh>
    <phoneticPr fontId="1"/>
  </si>
  <si>
    <t>需　　用　　費</t>
    <rPh sb="0" eb="1">
      <t>ジュ</t>
    </rPh>
    <rPh sb="3" eb="4">
      <t>ヨウ</t>
    </rPh>
    <rPh sb="6" eb="7">
      <t>ヒ</t>
    </rPh>
    <phoneticPr fontId="1"/>
  </si>
  <si>
    <t>｛学区運営に係る事務費、印刷費、事務用品消耗品、封筒掃除品等｝</t>
    <rPh sb="1" eb="3">
      <t>ガック</t>
    </rPh>
    <rPh sb="3" eb="5">
      <t>ウンエイ</t>
    </rPh>
    <rPh sb="6" eb="7">
      <t>カカワ</t>
    </rPh>
    <rPh sb="8" eb="11">
      <t>ジムヒ</t>
    </rPh>
    <rPh sb="12" eb="14">
      <t>インサツ</t>
    </rPh>
    <rPh sb="14" eb="15">
      <t>ヒ</t>
    </rPh>
    <rPh sb="16" eb="18">
      <t>ジム</t>
    </rPh>
    <rPh sb="18" eb="20">
      <t>ヨウヒン</t>
    </rPh>
    <rPh sb="20" eb="23">
      <t>ショウモウヒン</t>
    </rPh>
    <rPh sb="24" eb="26">
      <t>フウトウ</t>
    </rPh>
    <rPh sb="26" eb="28">
      <t>ソウジ</t>
    </rPh>
    <rPh sb="28" eb="29">
      <t>ヒン</t>
    </rPh>
    <rPh sb="29" eb="30">
      <t>トウ</t>
    </rPh>
    <phoneticPr fontId="1"/>
  </si>
  <si>
    <t>需　用　費　小　計</t>
    <rPh sb="0" eb="1">
      <t>ジュ</t>
    </rPh>
    <rPh sb="2" eb="3">
      <t>ヨウ</t>
    </rPh>
    <rPh sb="4" eb="5">
      <t>ヒ</t>
    </rPh>
    <rPh sb="6" eb="7">
      <t>ショウ</t>
    </rPh>
    <rPh sb="8" eb="9">
      <t>ケイ</t>
    </rPh>
    <phoneticPr fontId="1"/>
  </si>
  <si>
    <t>需　用　費　総　合　計　　  NO.1-NO.2</t>
    <rPh sb="0" eb="1">
      <t>ジュ</t>
    </rPh>
    <rPh sb="2" eb="3">
      <t>ヨウ</t>
    </rPh>
    <rPh sb="4" eb="5">
      <t>ヒ</t>
    </rPh>
    <rPh sb="6" eb="7">
      <t>ソウ</t>
    </rPh>
    <rPh sb="8" eb="9">
      <t>ゴウ</t>
    </rPh>
    <rPh sb="10" eb="11">
      <t>ケイ</t>
    </rPh>
    <phoneticPr fontId="1"/>
  </si>
  <si>
    <t>需　用　費　総　合　計　　  NO.1-NO.3</t>
    <rPh sb="0" eb="1">
      <t>ジュ</t>
    </rPh>
    <rPh sb="2" eb="3">
      <t>ヨウ</t>
    </rPh>
    <rPh sb="4" eb="5">
      <t>ヒ</t>
    </rPh>
    <rPh sb="6" eb="7">
      <t>ソウ</t>
    </rPh>
    <rPh sb="8" eb="9">
      <t>ゴウ</t>
    </rPh>
    <rPh sb="10" eb="11">
      <t>ケイ</t>
    </rPh>
    <phoneticPr fontId="1"/>
  </si>
  <si>
    <t>備　　　品　　費</t>
    <rPh sb="0" eb="1">
      <t>ビ</t>
    </rPh>
    <rPh sb="4" eb="5">
      <t>ヒン</t>
    </rPh>
    <rPh sb="7" eb="8">
      <t>ヒ</t>
    </rPh>
    <phoneticPr fontId="1"/>
  </si>
  <si>
    <t>備　品　費　総　合　計</t>
    <rPh sb="0" eb="1">
      <t>ビ</t>
    </rPh>
    <rPh sb="2" eb="3">
      <t>ヒン</t>
    </rPh>
    <rPh sb="4" eb="5">
      <t>ヒ</t>
    </rPh>
    <rPh sb="6" eb="7">
      <t>ソウ</t>
    </rPh>
    <rPh sb="8" eb="9">
      <t>ゴウ</t>
    </rPh>
    <rPh sb="10" eb="11">
      <t>ケイ</t>
    </rPh>
    <phoneticPr fontId="1"/>
  </si>
  <si>
    <t>通　信　運　搬　費</t>
    <rPh sb="0" eb="1">
      <t>ツウ</t>
    </rPh>
    <rPh sb="2" eb="3">
      <t>シン</t>
    </rPh>
    <rPh sb="4" eb="5">
      <t>ウン</t>
    </rPh>
    <rPh sb="6" eb="7">
      <t>ハン</t>
    </rPh>
    <rPh sb="8" eb="9">
      <t>ヒ</t>
    </rPh>
    <phoneticPr fontId="1"/>
  </si>
  <si>
    <t>通　信　運　搬　費　総　合　計</t>
    <rPh sb="0" eb="1">
      <t>ツウ</t>
    </rPh>
    <rPh sb="2" eb="3">
      <t>シン</t>
    </rPh>
    <rPh sb="4" eb="5">
      <t>ウン</t>
    </rPh>
    <rPh sb="6" eb="7">
      <t>ハン</t>
    </rPh>
    <rPh sb="8" eb="9">
      <t>ヒ</t>
    </rPh>
    <rPh sb="10" eb="11">
      <t>ソウ</t>
    </rPh>
    <rPh sb="12" eb="13">
      <t>ゴウ</t>
    </rPh>
    <rPh sb="14" eb="15">
      <t>ケイ</t>
    </rPh>
    <phoneticPr fontId="1"/>
  </si>
  <si>
    <t>　防　災　防　犯　総　合　計</t>
    <rPh sb="1" eb="2">
      <t>ボウ</t>
    </rPh>
    <rPh sb="3" eb="4">
      <t>サイ</t>
    </rPh>
    <rPh sb="5" eb="6">
      <t>ボウ</t>
    </rPh>
    <rPh sb="7" eb="8">
      <t>ハン</t>
    </rPh>
    <rPh sb="9" eb="10">
      <t>ソウ</t>
    </rPh>
    <rPh sb="11" eb="12">
      <t>ゴウ</t>
    </rPh>
    <rPh sb="13" eb="14">
      <t>ケイ</t>
    </rPh>
    <phoneticPr fontId="1"/>
  </si>
  <si>
    <t>地　域　消　防　団　費</t>
    <rPh sb="0" eb="1">
      <t>チ</t>
    </rPh>
    <rPh sb="2" eb="3">
      <t>イキ</t>
    </rPh>
    <rPh sb="4" eb="5">
      <t>ショウ</t>
    </rPh>
    <rPh sb="6" eb="7">
      <t>ボウ</t>
    </rPh>
    <rPh sb="8" eb="9">
      <t>ダン</t>
    </rPh>
    <rPh sb="10" eb="11">
      <t>ヒ</t>
    </rPh>
    <phoneticPr fontId="1"/>
  </si>
  <si>
    <t>地　域　消　防　団　費  総　合　計</t>
    <rPh sb="0" eb="1">
      <t>チ</t>
    </rPh>
    <rPh sb="2" eb="3">
      <t>イキ</t>
    </rPh>
    <rPh sb="4" eb="5">
      <t>ショウ</t>
    </rPh>
    <rPh sb="6" eb="7">
      <t>ボウ</t>
    </rPh>
    <rPh sb="8" eb="9">
      <t>ダン</t>
    </rPh>
    <rPh sb="10" eb="11">
      <t>ヒ</t>
    </rPh>
    <rPh sb="13" eb="14">
      <t>ソウ</t>
    </rPh>
    <rPh sb="15" eb="16">
      <t>ゴウ</t>
    </rPh>
    <rPh sb="17" eb="18">
      <t>ケイ</t>
    </rPh>
    <phoneticPr fontId="1"/>
  </si>
  <si>
    <t>交　通　安　全　対　策　費</t>
    <rPh sb="0" eb="1">
      <t>コウ</t>
    </rPh>
    <rPh sb="2" eb="3">
      <t>ツウ</t>
    </rPh>
    <rPh sb="4" eb="5">
      <t>ヤス</t>
    </rPh>
    <rPh sb="6" eb="7">
      <t>ゼン</t>
    </rPh>
    <rPh sb="8" eb="9">
      <t>タイ</t>
    </rPh>
    <rPh sb="10" eb="11">
      <t>サク</t>
    </rPh>
    <rPh sb="12" eb="13">
      <t>ヒ</t>
    </rPh>
    <phoneticPr fontId="1"/>
  </si>
  <si>
    <t>交　通　安　全　対　策　費　総　合　計</t>
    <rPh sb="0" eb="1">
      <t>コウ</t>
    </rPh>
    <rPh sb="2" eb="3">
      <t>ツウ</t>
    </rPh>
    <rPh sb="4" eb="5">
      <t>ヤス</t>
    </rPh>
    <rPh sb="6" eb="7">
      <t>ゼン</t>
    </rPh>
    <rPh sb="8" eb="9">
      <t>タイ</t>
    </rPh>
    <rPh sb="10" eb="11">
      <t>サク</t>
    </rPh>
    <rPh sb="12" eb="13">
      <t>ヒ</t>
    </rPh>
    <rPh sb="14" eb="15">
      <t>ソウ</t>
    </rPh>
    <rPh sb="16" eb="17">
      <t>ゴウ</t>
    </rPh>
    <rPh sb="18" eb="19">
      <t>ケイ</t>
    </rPh>
    <phoneticPr fontId="1"/>
  </si>
  <si>
    <t>婦　人　自　主　防　災　費</t>
    <rPh sb="0" eb="1">
      <t>フ</t>
    </rPh>
    <rPh sb="2" eb="3">
      <t>ヒト</t>
    </rPh>
    <rPh sb="4" eb="5">
      <t>ジ</t>
    </rPh>
    <rPh sb="6" eb="7">
      <t>オモ</t>
    </rPh>
    <rPh sb="8" eb="9">
      <t>ボウ</t>
    </rPh>
    <rPh sb="10" eb="11">
      <t>サイ</t>
    </rPh>
    <rPh sb="12" eb="13">
      <t>ヒ</t>
    </rPh>
    <phoneticPr fontId="1"/>
  </si>
  <si>
    <t>婦　人　自　主　防　災　費　総　合　計</t>
    <rPh sb="0" eb="1">
      <t>フ</t>
    </rPh>
    <rPh sb="2" eb="3">
      <t>ヒト</t>
    </rPh>
    <rPh sb="4" eb="5">
      <t>ジ</t>
    </rPh>
    <rPh sb="6" eb="7">
      <t>オモ</t>
    </rPh>
    <rPh sb="8" eb="9">
      <t>ボウ</t>
    </rPh>
    <rPh sb="10" eb="11">
      <t>サイ</t>
    </rPh>
    <rPh sb="12" eb="13">
      <t>ヒ</t>
    </rPh>
    <rPh sb="14" eb="15">
      <t>ソウ</t>
    </rPh>
    <rPh sb="16" eb="17">
      <t>ゴウ</t>
    </rPh>
    <rPh sb="18" eb="19">
      <t>ケイ</t>
    </rPh>
    <phoneticPr fontId="1"/>
  </si>
  <si>
    <t>環　境　整　備　費</t>
    <rPh sb="0" eb="1">
      <t>タマキ</t>
    </rPh>
    <rPh sb="2" eb="3">
      <t>サカイ</t>
    </rPh>
    <rPh sb="4" eb="5">
      <t>ヒトシ</t>
    </rPh>
    <rPh sb="6" eb="7">
      <t>ビ</t>
    </rPh>
    <rPh sb="8" eb="9">
      <t>ヒ</t>
    </rPh>
    <phoneticPr fontId="1"/>
  </si>
  <si>
    <t>環　境　整　備　費　総　合　計</t>
    <rPh sb="0" eb="1">
      <t>タマキ</t>
    </rPh>
    <rPh sb="2" eb="3">
      <t>サカイ</t>
    </rPh>
    <rPh sb="4" eb="5">
      <t>ヒトシ</t>
    </rPh>
    <rPh sb="6" eb="7">
      <t>ビ</t>
    </rPh>
    <rPh sb="8" eb="9">
      <t>ヒ</t>
    </rPh>
    <rPh sb="10" eb="11">
      <t>ソウ</t>
    </rPh>
    <rPh sb="12" eb="13">
      <t>ゴウ</t>
    </rPh>
    <rPh sb="14" eb="15">
      <t>ケイ</t>
    </rPh>
    <phoneticPr fontId="1"/>
  </si>
  <si>
    <t>学　区　施　設　運　営　費</t>
    <rPh sb="0" eb="1">
      <t>ガク</t>
    </rPh>
    <rPh sb="2" eb="3">
      <t>ク</t>
    </rPh>
    <rPh sb="4" eb="5">
      <t>シ</t>
    </rPh>
    <rPh sb="6" eb="7">
      <t>セツ</t>
    </rPh>
    <rPh sb="8" eb="9">
      <t>ウン</t>
    </rPh>
    <rPh sb="10" eb="11">
      <t>エイ</t>
    </rPh>
    <rPh sb="12" eb="13">
      <t>ヒ</t>
    </rPh>
    <phoneticPr fontId="1"/>
  </si>
  <si>
    <t>　学　区　施　設　運　営　費　総　合　計</t>
    <rPh sb="1" eb="2">
      <t>ガク</t>
    </rPh>
    <rPh sb="3" eb="4">
      <t>ク</t>
    </rPh>
    <rPh sb="5" eb="6">
      <t>シ</t>
    </rPh>
    <rPh sb="7" eb="8">
      <t>セツ</t>
    </rPh>
    <rPh sb="9" eb="10">
      <t>ウン</t>
    </rPh>
    <rPh sb="11" eb="12">
      <t>エイ</t>
    </rPh>
    <rPh sb="13" eb="14">
      <t>ヒ</t>
    </rPh>
    <rPh sb="15" eb="16">
      <t>ソウ</t>
    </rPh>
    <rPh sb="17" eb="18">
      <t>ゴウ</t>
    </rPh>
    <rPh sb="19" eb="20">
      <t>ケイ</t>
    </rPh>
    <phoneticPr fontId="1"/>
  </si>
  <si>
    <t>学　校・保育園・関係費</t>
    <rPh sb="0" eb="1">
      <t>ガク</t>
    </rPh>
    <rPh sb="2" eb="3">
      <t>コウ</t>
    </rPh>
    <rPh sb="4" eb="7">
      <t>ホイクエン</t>
    </rPh>
    <rPh sb="8" eb="10">
      <t>カンケイ</t>
    </rPh>
    <rPh sb="10" eb="11">
      <t>ヒ</t>
    </rPh>
    <phoneticPr fontId="1"/>
  </si>
  <si>
    <t>　学 校 保 育 園 関 係 費  総　合　計</t>
    <rPh sb="1" eb="2">
      <t>ガク</t>
    </rPh>
    <rPh sb="3" eb="4">
      <t>コウ</t>
    </rPh>
    <rPh sb="5" eb="6">
      <t>タモツ</t>
    </rPh>
    <rPh sb="7" eb="8">
      <t>イク</t>
    </rPh>
    <rPh sb="9" eb="10">
      <t>エン</t>
    </rPh>
    <rPh sb="11" eb="12">
      <t>カン</t>
    </rPh>
    <rPh sb="13" eb="14">
      <t>カカリ</t>
    </rPh>
    <rPh sb="15" eb="16">
      <t>ヒ</t>
    </rPh>
    <rPh sb="18" eb="19">
      <t>ソウ</t>
    </rPh>
    <rPh sb="20" eb="21">
      <t>ゴウ</t>
    </rPh>
    <rPh sb="22" eb="23">
      <t>ケイ</t>
    </rPh>
    <phoneticPr fontId="1"/>
  </si>
  <si>
    <t>雑　　　　費</t>
    <rPh sb="0" eb="1">
      <t>ザツ</t>
    </rPh>
    <rPh sb="5" eb="6">
      <t>ヒ</t>
    </rPh>
    <phoneticPr fontId="1"/>
  </si>
  <si>
    <t>その他以上の計上科目に入らない科目等</t>
    <rPh sb="2" eb="3">
      <t>タ</t>
    </rPh>
    <rPh sb="3" eb="5">
      <t>イジョウ</t>
    </rPh>
    <rPh sb="6" eb="8">
      <t>ケイジョウ</t>
    </rPh>
    <rPh sb="8" eb="10">
      <t>カモク</t>
    </rPh>
    <rPh sb="11" eb="12">
      <t>ハイ</t>
    </rPh>
    <rPh sb="15" eb="17">
      <t>カモク</t>
    </rPh>
    <rPh sb="17" eb="18">
      <t>トウ</t>
    </rPh>
    <phoneticPr fontId="1"/>
  </si>
  <si>
    <t>雑　費　総　合　計</t>
    <rPh sb="0" eb="1">
      <t>ザツ</t>
    </rPh>
    <rPh sb="2" eb="3">
      <t>ヒ</t>
    </rPh>
    <rPh sb="4" eb="5">
      <t>ソウ</t>
    </rPh>
    <rPh sb="6" eb="7">
      <t>ゴウ</t>
    </rPh>
    <rPh sb="8" eb="9">
      <t>ケイ</t>
    </rPh>
    <phoneticPr fontId="1"/>
  </si>
  <si>
    <t>本年度学区総代会収支表</t>
    <rPh sb="0" eb="2">
      <t>ホンネン</t>
    </rPh>
    <rPh sb="2" eb="3">
      <t>ド</t>
    </rPh>
    <rPh sb="3" eb="5">
      <t>ガック</t>
    </rPh>
    <rPh sb="5" eb="7">
      <t>ソウダイ</t>
    </rPh>
    <rPh sb="7" eb="8">
      <t>カイ</t>
    </rPh>
    <rPh sb="8" eb="10">
      <t>シュウシ</t>
    </rPh>
    <rPh sb="10" eb="11">
      <t>ヒョウ</t>
    </rPh>
    <phoneticPr fontId="1"/>
  </si>
  <si>
    <t>この科目、摘要の変更はできません・特別問題がある場合は「自治振興課、担当者」に相談して下さい、</t>
    <rPh sb="2" eb="4">
      <t>カモク</t>
    </rPh>
    <rPh sb="5" eb="7">
      <t>テキヨウ</t>
    </rPh>
    <rPh sb="8" eb="10">
      <t>ヘンコウ</t>
    </rPh>
    <rPh sb="17" eb="19">
      <t>トクベツ</t>
    </rPh>
    <rPh sb="19" eb="21">
      <t>モンダイ</t>
    </rPh>
    <rPh sb="24" eb="26">
      <t>バアイ</t>
    </rPh>
    <rPh sb="28" eb="33">
      <t>ジチシンコウカ</t>
    </rPh>
    <rPh sb="34" eb="37">
      <t>タントウシャ</t>
    </rPh>
    <rPh sb="39" eb="41">
      <t>ソウダン</t>
    </rPh>
    <rPh sb="43" eb="44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</si>
</sst>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35">
    <font>
      <sz val="12"/>
      <color theme="1"/>
      <name val="HGS平成明朝体W9"/>
      <family val="2"/>
      <charset val="128"/>
    </font>
    <font>
      <sz val="6"/>
      <name val="HGS平成明朝体W9"/>
      <family val="2"/>
      <charset val="128"/>
    </font>
    <font>
      <sz val="14"/>
      <color theme="1"/>
      <name val="HGS平成明朝体W9"/>
      <family val="2"/>
      <charset val="128"/>
    </font>
    <font>
      <sz val="11"/>
      <color theme="1"/>
      <name val="HGS平成明朝体W9"/>
      <family val="2"/>
      <charset val="128"/>
    </font>
    <font>
      <sz val="8"/>
      <color theme="1"/>
      <name val="HGS平成明朝体W9"/>
      <family val="2"/>
      <charset val="128"/>
    </font>
    <font>
      <sz val="12"/>
      <color theme="1"/>
      <name val="HGS平成明朝体W9"/>
      <family val="2"/>
      <charset val="128"/>
    </font>
    <font>
      <sz val="12"/>
      <color theme="1"/>
      <name val="HGP明朝B"/>
      <family val="1"/>
      <charset val="128"/>
    </font>
    <font>
      <sz val="6"/>
      <name val="HGP明朝B"/>
      <family val="2"/>
      <charset val="128"/>
    </font>
    <font>
      <sz val="9"/>
      <color theme="1"/>
      <name val="HGP明朝B"/>
      <family val="2"/>
      <charset val="128"/>
    </font>
    <font>
      <sz val="10"/>
      <color theme="1"/>
      <name val="HGP明朝B"/>
      <family val="2"/>
      <charset val="128"/>
    </font>
    <font>
      <sz val="12"/>
      <color rgb="FF00B0F0"/>
      <name val="HGP明朝B"/>
      <family val="2"/>
      <charset val="128"/>
    </font>
    <font>
      <b/>
      <sz val="9"/>
      <color indexed="81"/>
      <name val="MS P ゴシック"/>
      <family val="3"/>
      <charset val="128"/>
    </font>
    <font>
      <b/>
      <sz val="11"/>
      <color indexed="81"/>
      <name val="MS P ゴシック"/>
      <family val="3"/>
      <charset val="128"/>
    </font>
    <font>
      <sz val="16"/>
      <color theme="1"/>
      <name val="HGS平成明朝体W9"/>
      <family val="2"/>
      <charset val="128"/>
    </font>
    <font>
      <sz val="10"/>
      <color theme="1"/>
      <name val="游ゴシック Light"/>
      <family val="3"/>
      <charset val="128"/>
      <scheme val="major"/>
    </font>
    <font>
      <sz val="10"/>
      <color theme="1"/>
      <name val="HGS平成明朝体W9"/>
      <family val="2"/>
      <charset val="128"/>
    </font>
    <font>
      <sz val="14"/>
      <color theme="1"/>
      <name val="HGP平成明朝体W9"/>
      <family val="1"/>
      <charset val="128"/>
    </font>
    <font>
      <sz val="9"/>
      <color theme="1"/>
      <name val="游ゴシック Light"/>
      <family val="3"/>
      <charset val="128"/>
      <scheme val="major"/>
    </font>
    <font>
      <b/>
      <sz val="14"/>
      <color theme="1"/>
      <name val="HGS平成明朝体W9"/>
      <family val="2"/>
      <charset val="128"/>
    </font>
    <font>
      <sz val="11"/>
      <color theme="1"/>
      <name val="HGP明朝B"/>
      <family val="1"/>
      <charset val="128"/>
    </font>
    <font>
      <sz val="10"/>
      <color theme="1"/>
      <name val="HGS平成明朝体W9"/>
      <family val="1"/>
      <charset val="128"/>
    </font>
    <font>
      <sz val="9"/>
      <color theme="1"/>
      <name val="HGS平成明朝体W9"/>
      <family val="1"/>
      <charset val="128"/>
    </font>
    <font>
      <b/>
      <sz val="14"/>
      <color indexed="81"/>
      <name val="MS P ゴシック"/>
      <family val="3"/>
      <charset val="128"/>
    </font>
    <font>
      <b/>
      <sz val="8"/>
      <color indexed="81"/>
      <name val="MS P ゴシック"/>
      <family val="3"/>
      <charset val="128"/>
    </font>
    <font>
      <sz val="6"/>
      <color theme="1"/>
      <name val="HGS平成明朝体W9"/>
      <family val="2"/>
      <charset val="128"/>
    </font>
    <font>
      <sz val="12"/>
      <color theme="1"/>
      <name val="HGS平成明朝体W9"/>
      <family val="1"/>
      <charset val="128"/>
    </font>
    <font>
      <sz val="14"/>
      <color theme="1"/>
      <name val="HGS平成明朝体W9"/>
      <family val="1"/>
      <charset val="128"/>
    </font>
    <font>
      <b/>
      <sz val="10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  <font>
      <sz val="11"/>
      <color rgb="FFFF0000"/>
      <name val="HGS平成明朝体W9"/>
      <family val="2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theme="5" tint="0.79998168889431442"/>
      </patternFill>
    </fill>
  </fills>
  <borders count="115">
    <border>
      <left/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double">
        <color rgb="FFFF0000"/>
      </bottom>
      <diagonal/>
    </border>
    <border>
      <left/>
      <right style="medium">
        <color rgb="FFFF0000"/>
      </right>
      <top style="medium">
        <color rgb="FFFF0000"/>
      </top>
      <bottom style="double">
        <color rgb="FFFF0000"/>
      </bottom>
      <diagonal/>
    </border>
    <border>
      <left style="double">
        <color rgb="FFFF0000"/>
      </left>
      <right style="thin">
        <color rgb="FFFF0000"/>
      </right>
      <top style="double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double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double">
        <color rgb="FFFF0000"/>
      </right>
      <top/>
      <bottom style="thin">
        <color rgb="FFFF0000"/>
      </bottom>
      <diagonal/>
    </border>
    <border>
      <left style="double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double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double">
        <color rgb="FFFF0000"/>
      </bottom>
      <diagonal/>
    </border>
    <border>
      <left style="thin">
        <color rgb="FFFF0000"/>
      </left>
      <right style="double">
        <color rgb="FFFF0000"/>
      </right>
      <top style="thin">
        <color rgb="FFFF0000"/>
      </top>
      <bottom style="double">
        <color rgb="FFFF0000"/>
      </bottom>
      <diagonal/>
    </border>
    <border>
      <left style="thin">
        <color rgb="FFFF0000"/>
      </left>
      <right style="double">
        <color rgb="FFFF0000"/>
      </right>
      <top style="double">
        <color rgb="FFFF0000"/>
      </top>
      <bottom style="thin">
        <color rgb="FFFF0000"/>
      </bottom>
      <diagonal/>
    </border>
    <border>
      <left style="double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double">
        <color rgb="FFFF0000"/>
      </left>
      <right/>
      <top style="thin">
        <color rgb="FFFF0000"/>
      </top>
      <bottom style="double">
        <color rgb="FFFF0000"/>
      </bottom>
      <diagonal/>
    </border>
    <border>
      <left/>
      <right/>
      <top style="thin">
        <color rgb="FFFF0000"/>
      </top>
      <bottom style="double">
        <color rgb="FFFF0000"/>
      </bottom>
      <diagonal/>
    </border>
    <border>
      <left/>
      <right style="thin">
        <color rgb="FFFF0000"/>
      </right>
      <top style="thin">
        <color rgb="FFFF0000"/>
      </top>
      <bottom style="double">
        <color rgb="FFFF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medium">
        <color theme="5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ck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DashDotDot">
        <color auto="1"/>
      </left>
      <right/>
      <top style="mediumDashDotDot">
        <color auto="1"/>
      </top>
      <bottom/>
      <diagonal/>
    </border>
    <border>
      <left/>
      <right/>
      <top style="mediumDashDotDot">
        <color auto="1"/>
      </top>
      <bottom/>
      <diagonal/>
    </border>
    <border>
      <left/>
      <right style="mediumDashDotDot">
        <color auto="1"/>
      </right>
      <top style="mediumDashDotDot">
        <color auto="1"/>
      </top>
      <bottom/>
      <diagonal/>
    </border>
    <border>
      <left style="mediumDashDotDot">
        <color auto="1"/>
      </left>
      <right/>
      <top/>
      <bottom/>
      <diagonal/>
    </border>
    <border>
      <left/>
      <right style="mediumDashDotDot">
        <color auto="1"/>
      </right>
      <top/>
      <bottom/>
      <diagonal/>
    </border>
    <border>
      <left style="mediumDashDotDot">
        <color auto="1"/>
      </left>
      <right/>
      <top/>
      <bottom style="mediumDashDotDot">
        <color auto="1"/>
      </bottom>
      <diagonal/>
    </border>
    <border>
      <left/>
      <right/>
      <top/>
      <bottom style="mediumDashDotDot">
        <color auto="1"/>
      </bottom>
      <diagonal/>
    </border>
    <border>
      <left/>
      <right style="mediumDashDotDot">
        <color auto="1"/>
      </right>
      <top/>
      <bottom style="mediumDashDotDot">
        <color auto="1"/>
      </bottom>
      <diagonal/>
    </border>
    <border>
      <left style="double">
        <color theme="8" tint="-0.24994659260841701"/>
      </left>
      <right style="thin">
        <color theme="8" tint="-0.24994659260841701"/>
      </right>
      <top style="double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double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double">
        <color theme="8" tint="-0.24994659260841701"/>
      </right>
      <top style="double">
        <color theme="8" tint="-0.24994659260841701"/>
      </top>
      <bottom style="thin">
        <color theme="8" tint="-0.24994659260841701"/>
      </bottom>
      <diagonal/>
    </border>
    <border>
      <left style="double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double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double">
        <color theme="8" tint="-0.24994659260841701"/>
      </right>
      <top style="thin">
        <color theme="8" tint="-0.24994659260841701"/>
      </top>
      <bottom style="double">
        <color theme="8" tint="-0.24994659260841701"/>
      </bottom>
      <diagonal/>
    </border>
    <border>
      <left style="double">
        <color theme="8" tint="-0.24994659260841701"/>
      </left>
      <right/>
      <top style="thin">
        <color theme="8" tint="-0.24994659260841701"/>
      </top>
      <bottom style="double">
        <color theme="8" tint="-0.24994659260841701"/>
      </bottom>
      <diagonal/>
    </border>
    <border>
      <left/>
      <right/>
      <top style="thin">
        <color theme="8" tint="-0.24994659260841701"/>
      </top>
      <bottom style="double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double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ck">
        <color theme="8" tint="-0.24994659260841701"/>
      </left>
      <right style="thick">
        <color theme="8" tint="-0.24994659260841701"/>
      </right>
      <top style="thick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ck">
        <color theme="8" tint="-0.24994659260841701"/>
      </left>
      <right style="thick">
        <color theme="8" tint="-0.24994659260841701"/>
      </right>
      <top/>
      <bottom/>
      <diagonal/>
    </border>
    <border>
      <left style="double">
        <color rgb="FF0070C0"/>
      </left>
      <right style="thin">
        <color rgb="FF0070C0"/>
      </right>
      <top style="double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double">
        <color rgb="FF0070C0"/>
      </top>
      <bottom style="thin">
        <color rgb="FF0070C0"/>
      </bottom>
      <diagonal/>
    </border>
    <border>
      <left style="thin">
        <color rgb="FF0070C0"/>
      </left>
      <right style="double">
        <color rgb="FF0070C0"/>
      </right>
      <top style="double">
        <color rgb="FF0070C0"/>
      </top>
      <bottom style="thin">
        <color rgb="FF0070C0"/>
      </bottom>
      <diagonal/>
    </border>
    <border>
      <left style="double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double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/>
      <bottom style="double">
        <color rgb="FF0070C0"/>
      </bottom>
      <diagonal/>
    </border>
    <border>
      <left/>
      <right style="thick">
        <color theme="8" tint="-0.24994659260841701"/>
      </right>
      <top/>
      <bottom style="double">
        <color rgb="FF0070C0"/>
      </bottom>
      <diagonal/>
    </border>
    <border>
      <left style="double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double">
        <color rgb="FF0070C0"/>
      </right>
      <top style="thin">
        <color rgb="FF0070C0"/>
      </top>
      <bottom/>
      <diagonal/>
    </border>
    <border>
      <left style="double">
        <color rgb="FF0070C0"/>
      </left>
      <right/>
      <top style="medium">
        <color rgb="FF0070C0"/>
      </top>
      <bottom style="double">
        <color rgb="FF0070C0"/>
      </bottom>
      <diagonal/>
    </border>
    <border>
      <left/>
      <right/>
      <top style="medium">
        <color rgb="FF0070C0"/>
      </top>
      <bottom style="double">
        <color rgb="FF0070C0"/>
      </bottom>
      <diagonal/>
    </border>
    <border>
      <left/>
      <right style="thin">
        <color rgb="FF0070C0"/>
      </right>
      <top style="medium">
        <color rgb="FF0070C0"/>
      </top>
      <bottom style="double">
        <color rgb="FF0070C0"/>
      </bottom>
      <diagonal/>
    </border>
    <border>
      <left style="thin">
        <color rgb="FF0070C0"/>
      </left>
      <right style="double">
        <color rgb="FF0070C0"/>
      </right>
      <top style="medium">
        <color rgb="FF0070C0"/>
      </top>
      <bottom style="double">
        <color rgb="FF0070C0"/>
      </bottom>
      <diagonal/>
    </border>
    <border>
      <left style="double">
        <color theme="8" tint="-0.24994659260841701"/>
      </left>
      <right/>
      <top style="medium">
        <color theme="8" tint="-0.24994659260841701"/>
      </top>
      <bottom style="double">
        <color theme="8" tint="-0.24994659260841701"/>
      </bottom>
      <diagonal/>
    </border>
    <border>
      <left/>
      <right/>
      <top style="medium">
        <color theme="8" tint="-0.24994659260841701"/>
      </top>
      <bottom style="double">
        <color theme="8" tint="-0.24994659260841701"/>
      </bottom>
      <diagonal/>
    </border>
    <border>
      <left/>
      <right style="thin">
        <color theme="8" tint="-0.24994659260841701"/>
      </right>
      <top style="medium">
        <color theme="8" tint="-0.24994659260841701"/>
      </top>
      <bottom style="double">
        <color theme="8" tint="-0.24994659260841701"/>
      </bottom>
      <diagonal/>
    </border>
    <border>
      <left style="thin">
        <color theme="8" tint="-0.24994659260841701"/>
      </left>
      <right style="double">
        <color theme="8" tint="-0.24994659260841701"/>
      </right>
      <top style="medium">
        <color theme="8" tint="-0.24994659260841701"/>
      </top>
      <bottom style="double">
        <color theme="8" tint="-0.24994659260841701"/>
      </bottom>
      <diagonal/>
    </border>
    <border>
      <left style="double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double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double">
        <color theme="8" tint="-0.24994659260841701"/>
      </bottom>
      <diagonal/>
    </border>
    <border>
      <left style="double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double">
        <color theme="8" tint="-0.24994659260841701"/>
      </right>
      <top/>
      <bottom style="thin">
        <color theme="8" tint="-0.24994659260841701"/>
      </bottom>
      <diagonal/>
    </border>
    <border>
      <left style="double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double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double">
        <color theme="8" tint="-0.24994659260841701"/>
      </bottom>
      <diagonal/>
    </border>
    <border>
      <left style="thick">
        <color theme="8" tint="-0.24994659260841701"/>
      </left>
      <right style="thick">
        <color theme="8" tint="-0.24994659260841701"/>
      </right>
      <top/>
      <bottom style="thick">
        <color theme="8" tint="-0.24994659260841701"/>
      </bottom>
      <diagonal/>
    </border>
    <border>
      <left style="thin">
        <color auto="1"/>
      </left>
      <right/>
      <top/>
      <bottom style="double">
        <color theme="8" tint="-0.24994659260841701"/>
      </bottom>
      <diagonal/>
    </border>
    <border>
      <left/>
      <right style="thick">
        <color theme="8" tint="-0.24994659260841701"/>
      </right>
      <top/>
      <bottom style="double">
        <color theme="8" tint="-0.24994659260841701"/>
      </bottom>
      <diagonal/>
    </border>
    <border>
      <left/>
      <right style="thick">
        <color theme="8" tint="-0.24994659260841701"/>
      </right>
      <top/>
      <bottom/>
      <diagonal/>
    </border>
    <border>
      <left style="medium">
        <color theme="8" tint="-0.24994659260841701"/>
      </left>
      <right style="thick">
        <color theme="8" tint="-0.24994659260841701"/>
      </right>
      <top style="thick">
        <color theme="8" tint="-0.24994659260841701"/>
      </top>
      <bottom/>
      <diagonal/>
    </border>
    <border>
      <left/>
      <right/>
      <top/>
      <bottom style="double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medium">
        <color theme="8" tint="-0.24994659260841701"/>
      </right>
      <top/>
      <bottom style="double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rgb="FF0070C0"/>
      </left>
      <right style="double">
        <color rgb="FF0070C0"/>
      </right>
      <top style="thin">
        <color rgb="FF0070C0"/>
      </top>
      <bottom style="double">
        <color rgb="FF0070C0"/>
      </bottom>
      <diagonal/>
    </border>
    <border>
      <left style="double">
        <color rgb="FF0070C0"/>
      </left>
      <right/>
      <top style="thin">
        <color rgb="FF0070C0"/>
      </top>
      <bottom style="double">
        <color rgb="FF0070C0"/>
      </bottom>
      <diagonal/>
    </border>
    <border>
      <left/>
      <right/>
      <top style="thin">
        <color rgb="FF0070C0"/>
      </top>
      <bottom style="double">
        <color rgb="FF0070C0"/>
      </bottom>
      <diagonal/>
    </border>
    <border>
      <left/>
      <right style="thin">
        <color rgb="FF0070C0"/>
      </right>
      <top style="thin">
        <color rgb="FF0070C0"/>
      </top>
      <bottom style="double">
        <color rgb="FF0070C0"/>
      </bottom>
      <diagonal/>
    </border>
    <border>
      <left style="medium">
        <color rgb="FFFF0000"/>
      </left>
      <right/>
      <top style="medium">
        <color rgb="FFFF0000"/>
      </top>
      <bottom style="double">
        <color rgb="FFFF0000"/>
      </bottom>
      <diagonal/>
    </border>
    <border>
      <left/>
      <right style="medium">
        <color theme="8" tint="-0.24994659260841701"/>
      </right>
      <top/>
      <bottom/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335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distributed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49" fontId="0" fillId="0" borderId="0" xfId="0" applyNumberFormat="1" applyAlignment="1" applyProtection="1">
      <alignment horizontal="center" vertical="center"/>
      <protection hidden="1"/>
    </xf>
    <xf numFmtId="38" fontId="0" fillId="0" borderId="0" xfId="1" applyFont="1" applyBorder="1" applyAlignment="1" applyProtection="1">
      <alignment horizontal="center" vertical="center"/>
      <protection hidden="1"/>
    </xf>
    <xf numFmtId="38" fontId="0" fillId="2" borderId="0" xfId="1" applyFont="1" applyFill="1" applyBorder="1" applyAlignment="1" applyProtection="1">
      <alignment horizontal="center"/>
      <protection hidden="1"/>
    </xf>
    <xf numFmtId="38" fontId="0" fillId="2" borderId="0" xfId="1" applyFont="1" applyFill="1" applyBorder="1" applyAlignment="1" applyProtection="1">
      <alignment horizontal="center" vertical="center"/>
      <protection hidden="1"/>
    </xf>
    <xf numFmtId="0" fontId="0" fillId="0" borderId="0" xfId="0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38" fontId="0" fillId="0" borderId="1" xfId="1" applyFont="1" applyBorder="1" applyAlignment="1" applyProtection="1">
      <alignment horizontal="center" vertical="center"/>
      <protection hidden="1"/>
    </xf>
    <xf numFmtId="0" fontId="0" fillId="0" borderId="3" xfId="0" applyBorder="1" applyProtection="1">
      <alignment vertical="center"/>
      <protection hidden="1"/>
    </xf>
    <xf numFmtId="0" fontId="6" fillId="0" borderId="4" xfId="0" applyFont="1" applyBorder="1" applyAlignment="1" applyProtection="1">
      <alignment horizontal="center" vertical="center"/>
      <protection hidden="1"/>
    </xf>
    <xf numFmtId="49" fontId="0" fillId="0" borderId="4" xfId="0" applyNumberFormat="1" applyBorder="1" applyAlignment="1" applyProtection="1">
      <alignment horizontal="center" vertical="center"/>
      <protection hidden="1"/>
    </xf>
    <xf numFmtId="38" fontId="0" fillId="0" borderId="5" xfId="1" applyFont="1" applyBorder="1" applyAlignment="1" applyProtection="1">
      <alignment horizontal="center" vertical="center"/>
      <protection hidden="1"/>
    </xf>
    <xf numFmtId="38" fontId="0" fillId="2" borderId="6" xfId="1" applyFont="1" applyFill="1" applyBorder="1" applyAlignment="1" applyProtection="1">
      <alignment horizontal="center" vertical="center"/>
      <protection hidden="1"/>
    </xf>
    <xf numFmtId="56" fontId="8" fillId="0" borderId="7" xfId="0" applyNumberFormat="1" applyFont="1" applyBorder="1" applyProtection="1">
      <alignment vertical="center"/>
      <protection locked="0"/>
    </xf>
    <xf numFmtId="49" fontId="9" fillId="0" borderId="8" xfId="0" applyNumberFormat="1" applyFont="1" applyBorder="1" applyAlignment="1" applyProtection="1">
      <alignment horizontal="center" vertical="center"/>
      <protection locked="0"/>
    </xf>
    <xf numFmtId="176" fontId="0" fillId="0" borderId="8" xfId="1" applyNumberFormat="1" applyFont="1" applyBorder="1" applyProtection="1">
      <alignment vertical="center"/>
      <protection locked="0"/>
    </xf>
    <xf numFmtId="176" fontId="0" fillId="2" borderId="9" xfId="1" applyNumberFormat="1" applyFont="1" applyFill="1" applyBorder="1" applyAlignment="1" applyProtection="1">
      <protection hidden="1"/>
    </xf>
    <xf numFmtId="176" fontId="0" fillId="0" borderId="8" xfId="1" applyNumberFormat="1" applyFont="1" applyBorder="1" applyProtection="1">
      <alignment vertical="center"/>
      <protection hidden="1"/>
    </xf>
    <xf numFmtId="176" fontId="10" fillId="2" borderId="9" xfId="1" applyNumberFormat="1" applyFont="1" applyFill="1" applyBorder="1" applyAlignment="1" applyProtection="1">
      <protection hidden="1"/>
    </xf>
    <xf numFmtId="176" fontId="0" fillId="2" borderId="10" xfId="1" applyNumberFormat="1" applyFont="1" applyFill="1" applyBorder="1" applyProtection="1">
      <alignment vertical="center"/>
      <protection hidden="1"/>
    </xf>
    <xf numFmtId="176" fontId="0" fillId="2" borderId="11" xfId="1" applyNumberFormat="1" applyFont="1" applyFill="1" applyBorder="1" applyProtection="1">
      <alignment vertical="center"/>
      <protection hidden="1"/>
    </xf>
    <xf numFmtId="0" fontId="6" fillId="0" borderId="0" xfId="0" applyFont="1" applyAlignment="1">
      <alignment horizontal="center" vertical="center"/>
    </xf>
    <xf numFmtId="49" fontId="0" fillId="0" borderId="0" xfId="0" applyNumberFormat="1">
      <alignment vertical="center"/>
    </xf>
    <xf numFmtId="38" fontId="0" fillId="0" borderId="0" xfId="1" applyFont="1" applyBorder="1" applyProtection="1">
      <alignment vertical="center"/>
    </xf>
    <xf numFmtId="38" fontId="0" fillId="2" borderId="0" xfId="1" applyFont="1" applyFill="1" applyBorder="1" applyProtection="1">
      <alignment vertical="center"/>
      <protection hidden="1"/>
    </xf>
    <xf numFmtId="49" fontId="0" fillId="0" borderId="0" xfId="0" applyNumberFormat="1" applyProtection="1">
      <alignment vertical="center"/>
      <protection locked="0"/>
    </xf>
    <xf numFmtId="38" fontId="0" fillId="0" borderId="0" xfId="1" applyFont="1" applyBorder="1" applyProtection="1">
      <alignment vertical="center"/>
      <protection locked="0"/>
    </xf>
    <xf numFmtId="38" fontId="0" fillId="0" borderId="0" xfId="1" applyFont="1" applyBorder="1" applyAlignment="1" applyProtection="1">
      <alignment horizontal="center" vertical="center"/>
      <protection locked="0"/>
    </xf>
    <xf numFmtId="49" fontId="0" fillId="0" borderId="0" xfId="1" applyNumberFormat="1" applyFont="1" applyBorder="1" applyProtection="1">
      <alignment vertical="center"/>
      <protection locked="0"/>
    </xf>
    <xf numFmtId="0" fontId="0" fillId="2" borderId="0" xfId="0" applyFill="1" applyProtection="1">
      <alignment vertical="center"/>
      <protection hidden="1"/>
    </xf>
    <xf numFmtId="38" fontId="0" fillId="0" borderId="0" xfId="1" applyFont="1" applyBorder="1" applyAlignment="1" applyProtection="1">
      <alignment horizontal="left" vertical="center"/>
      <protection locked="0"/>
    </xf>
    <xf numFmtId="38" fontId="0" fillId="2" borderId="0" xfId="1" applyFont="1" applyFill="1" applyBorder="1" applyAlignment="1" applyProtection="1">
      <alignment horizontal="center" vertical="center"/>
      <protection locked="0"/>
    </xf>
    <xf numFmtId="38" fontId="0" fillId="0" borderId="4" xfId="1" applyFont="1" applyBorder="1" applyAlignment="1" applyProtection="1">
      <alignment horizontal="center" vertical="center"/>
      <protection hidden="1"/>
    </xf>
    <xf numFmtId="38" fontId="0" fillId="2" borderId="12" xfId="1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>
      <alignment horizontal="center" vertical="center"/>
    </xf>
    <xf numFmtId="38" fontId="0" fillId="0" borderId="0" xfId="1" applyFont="1">
      <alignment vertical="center"/>
    </xf>
    <xf numFmtId="0" fontId="6" fillId="0" borderId="0" xfId="0" applyFont="1" applyAlignment="1" applyProtection="1">
      <alignment horizontal="center" vertical="center" shrinkToFit="1"/>
      <protection hidden="1"/>
    </xf>
    <xf numFmtId="0" fontId="6" fillId="0" borderId="0" xfId="0" applyFont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 shrinkToFit="1"/>
    </xf>
    <xf numFmtId="0" fontId="0" fillId="0" borderId="0" xfId="0" applyAlignment="1" applyProtection="1">
      <alignment horizontal="center" vertical="distributed"/>
      <protection hidden="1"/>
    </xf>
    <xf numFmtId="38" fontId="2" fillId="0" borderId="0" xfId="1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38" fontId="0" fillId="0" borderId="0" xfId="0" applyNumberFormat="1" applyProtection="1">
      <alignment vertical="center"/>
      <protection hidden="1"/>
    </xf>
    <xf numFmtId="0" fontId="0" fillId="0" borderId="0" xfId="0" applyAlignment="1" applyProtection="1">
      <alignment horizontal="distributed" vertical="justify"/>
      <protection hidden="1"/>
    </xf>
    <xf numFmtId="0" fontId="0" fillId="0" borderId="0" xfId="0" applyAlignment="1" applyProtection="1">
      <alignment horizontal="distributed" vertical="distributed"/>
      <protection hidden="1"/>
    </xf>
    <xf numFmtId="0" fontId="0" fillId="0" borderId="0" xfId="0" applyAlignment="1" applyProtection="1">
      <alignment horizontal="distributed" vertical="center"/>
      <protection hidden="1"/>
    </xf>
    <xf numFmtId="38" fontId="13" fillId="0" borderId="0" xfId="0" applyNumberFormat="1" applyFont="1" applyAlignment="1" applyProtection="1">
      <alignment horizontal="right" vertical="center" indent="1"/>
      <protection hidden="1"/>
    </xf>
    <xf numFmtId="38" fontId="0" fillId="0" borderId="0" xfId="0" applyNumberFormat="1" applyAlignment="1" applyProtection="1">
      <alignment horizontal="right" vertical="center" indent="1"/>
      <protection hidden="1"/>
    </xf>
    <xf numFmtId="0" fontId="2" fillId="0" borderId="0" xfId="0" applyFont="1" applyProtection="1">
      <alignment vertical="center"/>
      <protection hidden="1"/>
    </xf>
    <xf numFmtId="0" fontId="15" fillId="0" borderId="0" xfId="0" applyFont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 applyAlignment="1" applyProtection="1">
      <alignment horizontal="center" vertical="distributed"/>
      <protection hidden="1"/>
    </xf>
    <xf numFmtId="0" fontId="0" fillId="0" borderId="22" xfId="0" applyBorder="1" applyAlignment="1" applyProtection="1">
      <alignment horizontal="center" vertical="center"/>
      <protection hidden="1"/>
    </xf>
    <xf numFmtId="0" fontId="0" fillId="0" borderId="23" xfId="0" applyBorder="1" applyAlignment="1" applyProtection="1">
      <alignment horizontal="center" vertical="center"/>
      <protection hidden="1"/>
    </xf>
    <xf numFmtId="0" fontId="0" fillId="0" borderId="24" xfId="0" applyBorder="1" applyAlignment="1" applyProtection="1">
      <alignment horizontal="distributed" vertical="distributed"/>
      <protection hidden="1"/>
    </xf>
    <xf numFmtId="49" fontId="14" fillId="0" borderId="26" xfId="0" applyNumberFormat="1" applyFont="1" applyBorder="1" applyProtection="1">
      <alignment vertical="center"/>
      <protection locked="0"/>
    </xf>
    <xf numFmtId="0" fontId="0" fillId="0" borderId="24" xfId="0" applyBorder="1" applyAlignment="1" applyProtection="1">
      <alignment horizontal="distributed" vertical="justify"/>
      <protection hidden="1"/>
    </xf>
    <xf numFmtId="38" fontId="16" fillId="0" borderId="25" xfId="1" applyFont="1" applyBorder="1" applyAlignment="1" applyProtection="1">
      <alignment horizontal="right" vertical="center"/>
      <protection hidden="1"/>
    </xf>
    <xf numFmtId="0" fontId="13" fillId="0" borderId="0" xfId="0" applyFont="1">
      <alignment vertical="center"/>
    </xf>
    <xf numFmtId="0" fontId="15" fillId="0" borderId="24" xfId="0" applyFont="1" applyBorder="1" applyAlignment="1" applyProtection="1">
      <alignment horizontal="distributed" vertical="justify"/>
      <protection hidden="1"/>
    </xf>
    <xf numFmtId="0" fontId="15" fillId="0" borderId="24" xfId="0" applyFont="1" applyBorder="1" applyAlignment="1" applyProtection="1">
      <alignment horizontal="center" vertical="distributed"/>
      <protection hidden="1"/>
    </xf>
    <xf numFmtId="38" fontId="0" fillId="0" borderId="19" xfId="1" applyFont="1" applyBorder="1">
      <alignment vertical="center"/>
    </xf>
    <xf numFmtId="38" fontId="0" fillId="0" borderId="20" xfId="1" applyFont="1" applyBorder="1">
      <alignment vertical="center"/>
    </xf>
    <xf numFmtId="38" fontId="0" fillId="0" borderId="22" xfId="1" applyFont="1" applyBorder="1" applyAlignment="1" applyProtection="1">
      <alignment horizontal="center" vertical="center"/>
      <protection hidden="1"/>
    </xf>
    <xf numFmtId="0" fontId="0" fillId="0" borderId="28" xfId="0" applyBorder="1" applyAlignment="1" applyProtection="1">
      <alignment horizontal="distributed" vertical="justify"/>
      <protection hidden="1"/>
    </xf>
    <xf numFmtId="38" fontId="16" fillId="0" borderId="29" xfId="1" applyFont="1" applyBorder="1" applyAlignment="1" applyProtection="1">
      <alignment horizontal="right" vertical="center"/>
      <protection hidden="1"/>
    </xf>
    <xf numFmtId="49" fontId="14" fillId="0" borderId="30" xfId="0" applyNumberFormat="1" applyFont="1" applyBorder="1" applyProtection="1">
      <alignment vertical="center"/>
      <protection locked="0"/>
    </xf>
    <xf numFmtId="0" fontId="2" fillId="0" borderId="31" xfId="0" applyFont="1" applyBorder="1" applyAlignment="1" applyProtection="1">
      <alignment horizontal="distributed" vertical="center"/>
      <protection hidden="1"/>
    </xf>
    <xf numFmtId="38" fontId="16" fillId="0" borderId="32" xfId="1" applyFont="1" applyBorder="1" applyAlignment="1" applyProtection="1">
      <alignment horizontal="right" vertical="center"/>
      <protection hidden="1"/>
    </xf>
    <xf numFmtId="0" fontId="0" fillId="0" borderId="33" xfId="0" applyBorder="1">
      <alignment vertical="center"/>
    </xf>
    <xf numFmtId="38" fontId="16" fillId="0" borderId="25" xfId="1" applyFont="1" applyBorder="1" applyProtection="1">
      <alignment vertical="center"/>
      <protection hidden="1"/>
    </xf>
    <xf numFmtId="38" fontId="16" fillId="0" borderId="29" xfId="1" applyFont="1" applyBorder="1" applyProtection="1">
      <alignment vertical="center"/>
      <protection hidden="1"/>
    </xf>
    <xf numFmtId="38" fontId="16" fillId="0" borderId="32" xfId="1" applyFont="1" applyBorder="1" applyProtection="1">
      <alignment vertical="center"/>
      <protection hidden="1"/>
    </xf>
    <xf numFmtId="0" fontId="0" fillId="0" borderId="34" xfId="0" applyBorder="1" applyAlignment="1" applyProtection="1">
      <alignment horizontal="distributed" vertical="justify"/>
      <protection hidden="1"/>
    </xf>
    <xf numFmtId="38" fontId="16" fillId="0" borderId="35" xfId="1" applyFont="1" applyBorder="1" applyAlignment="1" applyProtection="1">
      <alignment horizontal="right" vertical="center"/>
      <protection hidden="1"/>
    </xf>
    <xf numFmtId="49" fontId="14" fillId="0" borderId="36" xfId="0" applyNumberFormat="1" applyFont="1" applyBorder="1" applyProtection="1">
      <alignment vertical="center"/>
      <protection locked="0"/>
    </xf>
    <xf numFmtId="38" fontId="16" fillId="0" borderId="38" xfId="1" applyFont="1" applyBorder="1" applyAlignment="1" applyProtection="1">
      <alignment horizontal="right" vertical="center"/>
      <protection hidden="1"/>
    </xf>
    <xf numFmtId="38" fontId="16" fillId="0" borderId="41" xfId="1" applyFont="1" applyBorder="1" applyAlignment="1" applyProtection="1">
      <alignment horizontal="right" vertical="center"/>
      <protection hidden="1"/>
    </xf>
    <xf numFmtId="38" fontId="16" fillId="0" borderId="41" xfId="1" applyFont="1" applyBorder="1" applyProtection="1">
      <alignment vertical="center"/>
      <protection hidden="1"/>
    </xf>
    <xf numFmtId="0" fontId="2" fillId="0" borderId="37" xfId="0" applyFont="1" applyBorder="1" applyAlignment="1" applyProtection="1">
      <alignment horizontal="distributed" vertical="center"/>
      <protection hidden="1"/>
    </xf>
    <xf numFmtId="0" fontId="0" fillId="0" borderId="39" xfId="0" applyBorder="1">
      <alignment vertical="center"/>
    </xf>
    <xf numFmtId="0" fontId="0" fillId="0" borderId="28" xfId="0" applyBorder="1" applyAlignment="1" applyProtection="1">
      <alignment horizontal="distributed" vertical="distributed"/>
      <protection hidden="1"/>
    </xf>
    <xf numFmtId="0" fontId="2" fillId="0" borderId="40" xfId="0" applyFont="1" applyBorder="1" applyAlignment="1" applyProtection="1">
      <alignment horizontal="distributed" vertical="distributed"/>
      <protection hidden="1"/>
    </xf>
    <xf numFmtId="38" fontId="16" fillId="0" borderId="25" xfId="1" applyFont="1" applyBorder="1" applyProtection="1">
      <alignment vertical="center"/>
      <protection locked="0"/>
    </xf>
    <xf numFmtId="38" fontId="16" fillId="0" borderId="25" xfId="1" applyFont="1" applyBorder="1" applyAlignment="1" applyProtection="1">
      <alignment horizontal="right" vertical="center"/>
      <protection locked="0"/>
    </xf>
    <xf numFmtId="49" fontId="17" fillId="0" borderId="26" xfId="0" applyNumberFormat="1" applyFont="1" applyBorder="1" applyProtection="1">
      <alignment vertical="center"/>
      <protection locked="0"/>
    </xf>
    <xf numFmtId="49" fontId="17" fillId="0" borderId="30" xfId="0" applyNumberFormat="1" applyFont="1" applyBorder="1" applyProtection="1">
      <alignment vertical="center"/>
      <protection locked="0"/>
    </xf>
    <xf numFmtId="38" fontId="13" fillId="0" borderId="0" xfId="1" applyFont="1" applyProtection="1">
      <alignment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0" fillId="0" borderId="25" xfId="0" applyBorder="1" applyAlignment="1" applyProtection="1">
      <alignment horizontal="distributed" vertical="distributed"/>
      <protection hidden="1"/>
    </xf>
    <xf numFmtId="0" fontId="0" fillId="0" borderId="25" xfId="0" applyBorder="1" applyAlignment="1" applyProtection="1">
      <alignment horizontal="center" vertical="center"/>
      <protection hidden="1"/>
    </xf>
    <xf numFmtId="0" fontId="0" fillId="0" borderId="25" xfId="0" applyBorder="1" applyProtection="1">
      <alignment vertical="center"/>
      <protection hidden="1"/>
    </xf>
    <xf numFmtId="0" fontId="3" fillId="0" borderId="25" xfId="0" applyFont="1" applyBorder="1" applyProtection="1">
      <alignment vertical="center"/>
      <protection hidden="1"/>
    </xf>
    <xf numFmtId="0" fontId="0" fillId="0" borderId="25" xfId="0" applyBorder="1" applyAlignment="1" applyProtection="1">
      <alignment horizontal="center" vertical="distributed"/>
      <protection hidden="1"/>
    </xf>
    <xf numFmtId="0" fontId="18" fillId="0" borderId="27" xfId="0" applyFont="1" applyBorder="1" applyAlignment="1">
      <alignment vertical="center"/>
    </xf>
    <xf numFmtId="0" fontId="19" fillId="0" borderId="8" xfId="0" applyFont="1" applyBorder="1" applyAlignment="1" applyProtection="1">
      <alignment horizontal="distributed" vertical="center" shrinkToFit="1"/>
      <protection locked="0"/>
    </xf>
    <xf numFmtId="0" fontId="19" fillId="0" borderId="8" xfId="0" applyFont="1" applyBorder="1" applyAlignment="1" applyProtection="1">
      <alignment horizontal="distributed" vertical="center" wrapText="1" shrinkToFit="1"/>
      <protection locked="0"/>
    </xf>
    <xf numFmtId="0" fontId="19" fillId="0" borderId="8" xfId="0" applyFont="1" applyBorder="1" applyAlignment="1" applyProtection="1">
      <alignment horizontal="distributed" vertical="center"/>
      <protection locked="0"/>
    </xf>
    <xf numFmtId="0" fontId="19" fillId="0" borderId="8" xfId="0" applyFont="1" applyBorder="1" applyAlignment="1" applyProtection="1">
      <alignment horizontal="distributed" vertical="center" wrapText="1"/>
      <protection locked="0"/>
    </xf>
    <xf numFmtId="0" fontId="0" fillId="0" borderId="48" xfId="0" applyBorder="1" applyProtection="1">
      <alignment vertical="center"/>
      <protection hidden="1"/>
    </xf>
    <xf numFmtId="0" fontId="0" fillId="0" borderId="49" xfId="0" applyBorder="1" applyProtection="1">
      <alignment vertical="center"/>
      <protection hidden="1"/>
    </xf>
    <xf numFmtId="0" fontId="0" fillId="0" borderId="50" xfId="0" applyBorder="1" applyProtection="1">
      <alignment vertical="center"/>
      <protection hidden="1"/>
    </xf>
    <xf numFmtId="0" fontId="0" fillId="0" borderId="42" xfId="0" applyBorder="1">
      <alignment vertical="center"/>
    </xf>
    <xf numFmtId="38" fontId="2" fillId="0" borderId="38" xfId="0" applyNumberFormat="1" applyFont="1" applyBorder="1" applyProtection="1">
      <alignment vertical="center"/>
      <protection hidden="1"/>
    </xf>
    <xf numFmtId="0" fontId="0" fillId="0" borderId="43" xfId="0" applyBorder="1" applyProtection="1">
      <alignment vertical="center"/>
      <protection hidden="1"/>
    </xf>
    <xf numFmtId="0" fontId="0" fillId="0" borderId="44" xfId="0" applyBorder="1" applyProtection="1">
      <alignment vertical="center"/>
      <protection hidden="1"/>
    </xf>
    <xf numFmtId="0" fontId="0" fillId="0" borderId="45" xfId="0" applyBorder="1" applyProtection="1">
      <alignment vertical="center"/>
      <protection hidden="1"/>
    </xf>
    <xf numFmtId="38" fontId="13" fillId="0" borderId="46" xfId="1" applyFont="1" applyBorder="1" applyProtection="1">
      <alignment vertical="center"/>
      <protection hidden="1"/>
    </xf>
    <xf numFmtId="38" fontId="13" fillId="0" borderId="0" xfId="1" applyFont="1" applyBorder="1" applyProtection="1">
      <alignment vertical="center"/>
      <protection hidden="1"/>
    </xf>
    <xf numFmtId="0" fontId="0" fillId="0" borderId="47" xfId="0" applyBorder="1" applyProtection="1">
      <alignment vertical="center"/>
      <protection hidden="1"/>
    </xf>
    <xf numFmtId="38" fontId="16" fillId="0" borderId="29" xfId="1" applyFont="1" applyBorder="1" applyProtection="1">
      <alignment vertical="center"/>
      <protection locked="0"/>
    </xf>
    <xf numFmtId="38" fontId="16" fillId="0" borderId="35" xfId="1" applyFont="1" applyBorder="1" applyAlignment="1" applyProtection="1">
      <alignment horizontal="right" vertical="center"/>
      <protection locked="0"/>
    </xf>
    <xf numFmtId="38" fontId="16" fillId="0" borderId="35" xfId="1" applyFont="1" applyBorder="1" applyProtection="1">
      <alignment vertical="center"/>
      <protection locked="0"/>
    </xf>
    <xf numFmtId="49" fontId="17" fillId="0" borderId="36" xfId="0" applyNumberFormat="1" applyFont="1" applyBorder="1" applyProtection="1">
      <alignment vertical="center"/>
      <protection locked="0"/>
    </xf>
    <xf numFmtId="49" fontId="17" fillId="0" borderId="42" xfId="0" applyNumberFormat="1" applyFont="1" applyBorder="1" applyProtection="1">
      <alignment vertical="center"/>
      <protection locked="0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0" fontId="0" fillId="0" borderId="54" xfId="0" applyBorder="1">
      <alignment vertical="center"/>
    </xf>
    <xf numFmtId="0" fontId="0" fillId="0" borderId="55" xfId="0" applyBorder="1">
      <alignment vertical="center"/>
    </xf>
    <xf numFmtId="38" fontId="15" fillId="2" borderId="0" xfId="1" applyFont="1" applyFill="1" applyBorder="1" applyAlignment="1" applyProtection="1">
      <alignment horizontal="right"/>
    </xf>
    <xf numFmtId="0" fontId="0" fillId="0" borderId="56" xfId="0" applyBorder="1">
      <alignment vertical="center"/>
    </xf>
    <xf numFmtId="0" fontId="0" fillId="0" borderId="57" xfId="0" applyBorder="1">
      <alignment vertical="center"/>
    </xf>
    <xf numFmtId="0" fontId="0" fillId="0" borderId="58" xfId="0" applyBorder="1">
      <alignment vertical="center"/>
    </xf>
    <xf numFmtId="0" fontId="0" fillId="0" borderId="0" xfId="0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center" vertical="center"/>
      <protection hidden="1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distributed" vertical="center"/>
    </xf>
    <xf numFmtId="38" fontId="0" fillId="0" borderId="0" xfId="1" applyFont="1" applyAlignment="1">
      <alignment horizontal="right" vertical="center" indent="1"/>
    </xf>
    <xf numFmtId="0" fontId="0" fillId="0" borderId="59" xfId="0" applyBorder="1" applyAlignment="1">
      <alignment horizontal="center" vertical="center"/>
    </xf>
    <xf numFmtId="0" fontId="20" fillId="0" borderId="60" xfId="0" applyFont="1" applyBorder="1" applyAlignment="1">
      <alignment horizontal="center" vertical="center"/>
    </xf>
    <xf numFmtId="0" fontId="0" fillId="0" borderId="60" xfId="0" applyBorder="1" applyAlignment="1">
      <alignment horizontal="distributed" vertical="center"/>
    </xf>
    <xf numFmtId="0" fontId="0" fillId="0" borderId="60" xfId="0" applyBorder="1" applyAlignment="1">
      <alignment horizontal="center" vertical="center"/>
    </xf>
    <xf numFmtId="38" fontId="0" fillId="0" borderId="61" xfId="1" applyFont="1" applyBorder="1" applyAlignment="1">
      <alignment horizontal="right" vertical="center" indent="1"/>
    </xf>
    <xf numFmtId="0" fontId="24" fillId="0" borderId="62" xfId="0" applyFont="1" applyBorder="1" applyAlignment="1">
      <alignment horizontal="center" vertical="center"/>
    </xf>
    <xf numFmtId="0" fontId="0" fillId="0" borderId="63" xfId="0" applyBorder="1" applyAlignment="1">
      <alignment horizontal="distributed" vertical="center"/>
    </xf>
    <xf numFmtId="38" fontId="0" fillId="0" borderId="64" xfId="1" applyFont="1" applyBorder="1" applyAlignment="1">
      <alignment horizontal="right" vertical="center" indent="1"/>
    </xf>
    <xf numFmtId="38" fontId="0" fillId="0" borderId="65" xfId="1" applyFont="1" applyBorder="1" applyAlignment="1">
      <alignment horizontal="right" vertical="center" indent="1"/>
    </xf>
    <xf numFmtId="0" fontId="0" fillId="0" borderId="0" xfId="0" applyAlignment="1">
      <alignment horizontal="center" vertical="center"/>
    </xf>
    <xf numFmtId="38" fontId="3" fillId="0" borderId="72" xfId="1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distributed" vertical="center"/>
    </xf>
    <xf numFmtId="0" fontId="0" fillId="0" borderId="0" xfId="0" applyBorder="1">
      <alignment vertical="center"/>
    </xf>
    <xf numFmtId="38" fontId="0" fillId="0" borderId="0" xfId="1" applyFont="1" applyBorder="1" applyAlignment="1">
      <alignment horizontal="right" vertical="center" indent="1"/>
    </xf>
    <xf numFmtId="38" fontId="0" fillId="0" borderId="74" xfId="1" applyFont="1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20" fillId="0" borderId="76" xfId="0" applyFont="1" applyBorder="1" applyAlignment="1">
      <alignment horizontal="center" vertical="center"/>
    </xf>
    <xf numFmtId="0" fontId="0" fillId="0" borderId="76" xfId="0" applyBorder="1" applyAlignment="1">
      <alignment horizontal="distributed" vertical="center"/>
    </xf>
    <xf numFmtId="0" fontId="0" fillId="0" borderId="76" xfId="0" applyBorder="1" applyAlignment="1">
      <alignment horizontal="center" vertical="center"/>
    </xf>
    <xf numFmtId="38" fontId="0" fillId="0" borderId="77" xfId="1" applyFont="1" applyBorder="1" applyAlignment="1">
      <alignment horizontal="right" vertical="center" indent="1"/>
    </xf>
    <xf numFmtId="0" fontId="24" fillId="0" borderId="7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4" fillId="0" borderId="83" xfId="0" applyFont="1" applyBorder="1" applyAlignment="1">
      <alignment horizontal="center" vertical="center"/>
    </xf>
    <xf numFmtId="38" fontId="0" fillId="0" borderId="89" xfId="1" applyFont="1" applyBorder="1" applyAlignment="1">
      <alignment horizontal="right" vertical="center" indent="1"/>
    </xf>
    <xf numFmtId="0" fontId="0" fillId="0" borderId="79" xfId="0" applyBorder="1" applyAlignment="1" applyProtection="1">
      <alignment horizontal="distributed" vertical="center"/>
      <protection hidden="1"/>
    </xf>
    <xf numFmtId="0" fontId="0" fillId="0" borderId="84" xfId="0" applyBorder="1" applyAlignment="1" applyProtection="1">
      <alignment horizontal="distributed" vertical="center"/>
      <protection hidden="1"/>
    </xf>
    <xf numFmtId="38" fontId="0" fillId="0" borderId="80" xfId="1" applyFont="1" applyBorder="1" applyAlignment="1" applyProtection="1">
      <alignment horizontal="right" vertical="center" indent="1"/>
      <protection locked="0"/>
    </xf>
    <xf numFmtId="38" fontId="0" fillId="0" borderId="85" xfId="1" applyFont="1" applyBorder="1" applyAlignment="1" applyProtection="1">
      <alignment horizontal="right" vertical="center" indent="1"/>
      <protection locked="0"/>
    </xf>
    <xf numFmtId="58" fontId="20" fillId="0" borderId="79" xfId="0" applyNumberFormat="1" applyFont="1" applyBorder="1" applyAlignment="1" applyProtection="1">
      <alignment horizontal="center" vertical="center"/>
      <protection locked="0"/>
    </xf>
    <xf numFmtId="38" fontId="3" fillId="0" borderId="72" xfId="1" applyFont="1" applyBorder="1" applyAlignment="1" applyProtection="1">
      <alignment horizontal="center" vertical="center"/>
      <protection hidden="1"/>
    </xf>
    <xf numFmtId="38" fontId="0" fillId="0" borderId="74" xfId="1" applyFont="1" applyBorder="1" applyAlignment="1" applyProtection="1">
      <alignment horizontal="center" vertical="center"/>
      <protection hidden="1"/>
    </xf>
    <xf numFmtId="38" fontId="0" fillId="0" borderId="64" xfId="1" applyFont="1" applyBorder="1" applyAlignment="1" applyProtection="1">
      <alignment horizontal="right" vertical="center" indent="1"/>
      <protection locked="0"/>
    </xf>
    <xf numFmtId="38" fontId="0" fillId="0" borderId="93" xfId="1" applyFont="1" applyBorder="1" applyAlignment="1" applyProtection="1">
      <alignment horizontal="right" vertical="center" indent="1"/>
      <protection hidden="1"/>
    </xf>
    <xf numFmtId="58" fontId="20" fillId="0" borderId="63" xfId="0" applyNumberFormat="1" applyFont="1" applyBorder="1" applyAlignment="1" applyProtection="1">
      <alignment horizontal="center" vertical="center"/>
      <protection locked="0"/>
    </xf>
    <xf numFmtId="58" fontId="20" fillId="0" borderId="84" xfId="0" applyNumberFormat="1" applyFont="1" applyBorder="1" applyAlignment="1" applyProtection="1">
      <alignment horizontal="center" vertical="center"/>
      <protection locked="0"/>
    </xf>
    <xf numFmtId="0" fontId="0" fillId="0" borderId="63" xfId="0" applyBorder="1" applyAlignment="1" applyProtection="1">
      <alignment horizontal="distributed" vertical="center"/>
      <protection hidden="1"/>
    </xf>
    <xf numFmtId="0" fontId="0" fillId="0" borderId="73" xfId="0" applyBorder="1" applyAlignment="1" applyProtection="1">
      <alignment horizontal="distributed" vertical="center"/>
      <protection hidden="1"/>
    </xf>
    <xf numFmtId="0" fontId="0" fillId="0" borderId="75" xfId="0" applyBorder="1" applyAlignment="1" applyProtection="1">
      <alignment horizontal="center" vertical="center"/>
      <protection hidden="1"/>
    </xf>
    <xf numFmtId="0" fontId="20" fillId="0" borderId="76" xfId="0" applyFont="1" applyBorder="1" applyAlignment="1" applyProtection="1">
      <alignment horizontal="center" vertical="center"/>
      <protection hidden="1"/>
    </xf>
    <xf numFmtId="0" fontId="0" fillId="0" borderId="76" xfId="0" applyBorder="1" applyAlignment="1" applyProtection="1">
      <alignment horizontal="distributed" vertical="center"/>
      <protection hidden="1"/>
    </xf>
    <xf numFmtId="0" fontId="0" fillId="0" borderId="76" xfId="0" applyBorder="1" applyAlignment="1" applyProtection="1">
      <alignment horizontal="center" vertical="center"/>
      <protection hidden="1"/>
    </xf>
    <xf numFmtId="38" fontId="0" fillId="0" borderId="77" xfId="1" applyFont="1" applyBorder="1" applyAlignment="1" applyProtection="1">
      <alignment horizontal="right" vertical="center" indent="1"/>
      <protection hidden="1"/>
    </xf>
    <xf numFmtId="38" fontId="3" fillId="0" borderId="0" xfId="1" applyFont="1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0" fontId="3" fillId="0" borderId="63" xfId="0" applyFont="1" applyBorder="1" applyAlignment="1" applyProtection="1">
      <alignment horizontal="distributed" vertical="center"/>
      <protection hidden="1"/>
    </xf>
    <xf numFmtId="38" fontId="0" fillId="0" borderId="0" xfId="1" applyFont="1" applyBorder="1" applyAlignment="1" applyProtection="1">
      <alignment horizontal="right" vertical="center" indent="1"/>
      <protection hidden="1"/>
    </xf>
    <xf numFmtId="38" fontId="0" fillId="0" borderId="65" xfId="1" applyFont="1" applyBorder="1" applyAlignment="1" applyProtection="1">
      <alignment horizontal="right" vertical="center" indent="1"/>
      <protection hidden="1"/>
    </xf>
    <xf numFmtId="38" fontId="0" fillId="0" borderId="64" xfId="1" applyFont="1" applyBorder="1" applyAlignment="1" applyProtection="1">
      <alignment horizontal="right" vertical="center" indent="1"/>
      <protection hidden="1"/>
    </xf>
    <xf numFmtId="38" fontId="3" fillId="0" borderId="0" xfId="1" applyFont="1" applyBorder="1" applyAlignment="1" applyProtection="1">
      <alignment horizontal="center" vertical="center"/>
      <protection hidden="1"/>
    </xf>
    <xf numFmtId="38" fontId="0" fillId="0" borderId="100" xfId="1" applyFont="1" applyBorder="1" applyAlignment="1" applyProtection="1">
      <alignment horizontal="center" vertical="center"/>
      <protection hidden="1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38" fontId="3" fillId="0" borderId="104" xfId="1" applyFont="1" applyBorder="1" applyAlignment="1" applyProtection="1">
      <alignment horizontal="center" vertical="center"/>
      <protection hidden="1"/>
    </xf>
    <xf numFmtId="38" fontId="3" fillId="0" borderId="106" xfId="1" applyFont="1" applyBorder="1" applyAlignment="1" applyProtection="1">
      <alignment horizontal="center" vertical="center"/>
      <protection hidden="1"/>
    </xf>
    <xf numFmtId="38" fontId="0" fillId="0" borderId="107" xfId="1" applyFont="1" applyBorder="1" applyAlignment="1" applyProtection="1">
      <alignment horizontal="center" vertical="center"/>
      <protection hidden="1"/>
    </xf>
    <xf numFmtId="49" fontId="3" fillId="0" borderId="63" xfId="0" applyNumberFormat="1" applyFont="1" applyBorder="1" applyProtection="1">
      <alignment vertical="center"/>
      <protection locked="0"/>
    </xf>
    <xf numFmtId="38" fontId="15" fillId="0" borderId="72" xfId="1" applyFont="1" applyBorder="1" applyAlignment="1" applyProtection="1">
      <alignment horizontal="center" vertical="center"/>
      <protection hidden="1"/>
    </xf>
    <xf numFmtId="49" fontId="15" fillId="0" borderId="63" xfId="0" applyNumberFormat="1" applyFont="1" applyBorder="1" applyProtection="1">
      <alignment vertical="center"/>
      <protection locked="0"/>
    </xf>
    <xf numFmtId="38" fontId="15" fillId="0" borderId="0" xfId="1" applyFont="1" applyBorder="1" applyAlignment="1" applyProtection="1">
      <alignment horizontal="center" vertical="center"/>
      <protection hidden="1"/>
    </xf>
    <xf numFmtId="38" fontId="0" fillId="0" borderId="0" xfId="1" applyFont="1" applyBorder="1" applyAlignment="1" applyProtection="1">
      <alignment horizontal="right" vertical="center" indent="1"/>
      <protection locked="0"/>
    </xf>
    <xf numFmtId="0" fontId="24" fillId="0" borderId="62" xfId="0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108" xfId="0" applyFont="1" applyBorder="1" applyAlignment="1">
      <alignment horizontal="center" vertical="center"/>
    </xf>
    <xf numFmtId="0" fontId="20" fillId="0" borderId="81" xfId="0" applyFont="1" applyBorder="1" applyAlignment="1" applyProtection="1">
      <alignment horizontal="center" vertical="center"/>
      <protection hidden="1"/>
    </xf>
    <xf numFmtId="0" fontId="3" fillId="0" borderId="105" xfId="0" applyFont="1" applyBorder="1" applyAlignment="1" applyProtection="1">
      <alignment vertical="center"/>
      <protection hidden="1"/>
    </xf>
    <xf numFmtId="0" fontId="3" fillId="0" borderId="102" xfId="0" applyFont="1" applyBorder="1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center" vertical="center"/>
      <protection hidden="1"/>
    </xf>
    <xf numFmtId="0" fontId="20" fillId="0" borderId="0" xfId="0" applyFont="1" applyBorder="1" applyAlignment="1" applyProtection="1">
      <alignment horizontal="center" vertical="center"/>
      <protection hidden="1"/>
    </xf>
    <xf numFmtId="58" fontId="20" fillId="0" borderId="0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distributed" vertical="center"/>
      <protection hidden="1"/>
    </xf>
    <xf numFmtId="49" fontId="15" fillId="0" borderId="0" xfId="0" applyNumberFormat="1" applyFont="1" applyBorder="1" applyProtection="1">
      <alignment vertical="center"/>
      <protection locked="0"/>
    </xf>
    <xf numFmtId="49" fontId="15" fillId="0" borderId="79" xfId="0" applyNumberFormat="1" applyFont="1" applyBorder="1" applyProtection="1">
      <alignment vertical="center"/>
      <protection locked="0"/>
    </xf>
    <xf numFmtId="38" fontId="0" fillId="0" borderId="109" xfId="1" applyFont="1" applyBorder="1" applyAlignment="1" applyProtection="1">
      <alignment horizontal="right" vertical="center" indent="1"/>
      <protection locked="0"/>
    </xf>
    <xf numFmtId="0" fontId="0" fillId="0" borderId="0" xfId="0" applyBorder="1" applyAlignment="1" applyProtection="1">
      <alignment horizontal="center" vertical="center"/>
      <protection hidden="1"/>
    </xf>
    <xf numFmtId="0" fontId="3" fillId="0" borderId="0" xfId="0" applyFont="1" applyBorder="1" applyAlignment="1">
      <alignment vertical="center"/>
    </xf>
    <xf numFmtId="0" fontId="3" fillId="0" borderId="103" xfId="0" applyFont="1" applyBorder="1" applyAlignment="1">
      <alignment vertical="center"/>
    </xf>
    <xf numFmtId="0" fontId="0" fillId="0" borderId="0" xfId="0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center" vertical="center"/>
      <protection hidden="1"/>
    </xf>
    <xf numFmtId="0" fontId="20" fillId="0" borderId="0" xfId="0" applyFont="1" applyBorder="1" applyAlignment="1" applyProtection="1">
      <alignment horizontal="center" vertical="center"/>
      <protection hidden="1"/>
    </xf>
    <xf numFmtId="0" fontId="20" fillId="0" borderId="105" xfId="0" applyFont="1" applyBorder="1" applyAlignment="1" applyProtection="1">
      <alignment horizontal="center" vertical="center"/>
      <protection hidden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9" fillId="0" borderId="0" xfId="0" applyFont="1" applyAlignment="1">
      <alignment vertical="center"/>
    </xf>
    <xf numFmtId="0" fontId="29" fillId="0" borderId="0" xfId="0" applyFont="1" applyAlignment="1" applyProtection="1">
      <alignment vertical="center"/>
    </xf>
    <xf numFmtId="38" fontId="0" fillId="0" borderId="0" xfId="1" applyFont="1" applyAlignment="1" applyProtection="1">
      <alignment horizontal="right" vertical="center" indent="1"/>
      <protection hidden="1"/>
    </xf>
    <xf numFmtId="0" fontId="0" fillId="0" borderId="59" xfId="0" applyBorder="1" applyAlignment="1" applyProtection="1">
      <alignment horizontal="center" vertical="center"/>
      <protection hidden="1"/>
    </xf>
    <xf numFmtId="0" fontId="20" fillId="0" borderId="60" xfId="0" applyFont="1" applyBorder="1" applyAlignment="1" applyProtection="1">
      <alignment horizontal="center" vertical="center"/>
      <protection hidden="1"/>
    </xf>
    <xf numFmtId="0" fontId="0" fillId="0" borderId="60" xfId="0" applyBorder="1" applyAlignment="1" applyProtection="1">
      <alignment horizontal="distributed" vertical="center"/>
      <protection hidden="1"/>
    </xf>
    <xf numFmtId="0" fontId="0" fillId="0" borderId="60" xfId="0" applyBorder="1" applyAlignment="1" applyProtection="1">
      <alignment horizontal="center" vertical="center"/>
      <protection hidden="1"/>
    </xf>
    <xf numFmtId="38" fontId="0" fillId="0" borderId="61" xfId="1" applyFont="1" applyBorder="1" applyAlignment="1" applyProtection="1">
      <alignment horizontal="right" vertical="center" indent="1"/>
      <protection hidden="1"/>
    </xf>
    <xf numFmtId="0" fontId="3" fillId="0" borderId="0" xfId="0" applyFont="1" applyBorder="1" applyProtection="1">
      <alignment vertical="center"/>
      <protection hidden="1"/>
    </xf>
    <xf numFmtId="38" fontId="0" fillId="0" borderId="97" xfId="1" applyFont="1" applyBorder="1" applyAlignment="1" applyProtection="1">
      <alignment horizontal="right" vertical="center" indent="1"/>
      <protection hidden="1"/>
    </xf>
    <xf numFmtId="0" fontId="2" fillId="0" borderId="0" xfId="0" applyFont="1" applyAlignment="1">
      <alignment horizontal="center" vertical="center"/>
    </xf>
    <xf numFmtId="38" fontId="0" fillId="0" borderId="113" xfId="1" applyFont="1" applyBorder="1" applyAlignment="1" applyProtection="1">
      <alignment horizontal="center" vertical="center"/>
      <protection locked="0"/>
    </xf>
    <xf numFmtId="38" fontId="0" fillId="0" borderId="2" xfId="1" applyFont="1" applyBorder="1" applyAlignment="1" applyProtection="1">
      <alignment horizontal="center" vertical="center"/>
      <protection locked="0"/>
    </xf>
    <xf numFmtId="49" fontId="0" fillId="0" borderId="13" xfId="0" applyNumberFormat="1" applyBorder="1" applyAlignment="1" applyProtection="1">
      <alignment horizontal="center" vertical="center"/>
      <protection hidden="1"/>
    </xf>
    <xf numFmtId="49" fontId="0" fillId="0" borderId="14" xfId="0" applyNumberFormat="1" applyBorder="1" applyAlignment="1" applyProtection="1">
      <alignment horizontal="center" vertical="center"/>
      <protection hidden="1"/>
    </xf>
    <xf numFmtId="49" fontId="0" fillId="0" borderId="15" xfId="0" applyNumberFormat="1" applyBorder="1" applyAlignment="1" applyProtection="1">
      <alignment horizontal="center" vertical="center"/>
      <protection hidden="1"/>
    </xf>
    <xf numFmtId="0" fontId="0" fillId="2" borderId="16" xfId="0" applyFill="1" applyBorder="1" applyAlignment="1" applyProtection="1">
      <alignment horizontal="center" vertical="center"/>
      <protection hidden="1"/>
    </xf>
    <xf numFmtId="0" fontId="0" fillId="2" borderId="17" xfId="0" applyFill="1" applyBorder="1" applyAlignment="1" applyProtection="1">
      <alignment horizontal="center" vertical="center"/>
      <protection hidden="1"/>
    </xf>
    <xf numFmtId="0" fontId="0" fillId="2" borderId="18" xfId="0" applyFill="1" applyBorder="1" applyAlignment="1" applyProtection="1">
      <alignment horizontal="center" vertical="center"/>
      <protection hidden="1"/>
    </xf>
    <xf numFmtId="38" fontId="13" fillId="0" borderId="0" xfId="1" applyFont="1" applyBorder="1" applyProtection="1">
      <alignment vertical="center"/>
      <protection hidden="1"/>
    </xf>
    <xf numFmtId="38" fontId="13" fillId="0" borderId="46" xfId="1" applyFont="1" applyBorder="1" applyAlignment="1" applyProtection="1">
      <alignment horizontal="center" vertical="center"/>
      <protection hidden="1"/>
    </xf>
    <xf numFmtId="38" fontId="13" fillId="0" borderId="0" xfId="1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101" xfId="0" applyFont="1" applyFill="1" applyBorder="1" applyAlignment="1">
      <alignment horizontal="center" vertical="center"/>
    </xf>
    <xf numFmtId="0" fontId="3" fillId="3" borderId="102" xfId="0" applyFont="1" applyFill="1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25" fillId="0" borderId="86" xfId="0" applyFont="1" applyBorder="1" applyAlignment="1">
      <alignment horizontal="center" vertical="center"/>
    </xf>
    <xf numFmtId="0" fontId="25" fillId="0" borderId="87" xfId="0" applyFont="1" applyBorder="1" applyAlignment="1">
      <alignment horizontal="center" vertical="center"/>
    </xf>
    <xf numFmtId="0" fontId="25" fillId="0" borderId="88" xfId="0" applyFont="1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25" fillId="0" borderId="90" xfId="0" applyFont="1" applyBorder="1" applyAlignment="1" applyProtection="1">
      <alignment horizontal="center" vertical="center"/>
      <protection hidden="1"/>
    </xf>
    <xf numFmtId="0" fontId="25" fillId="0" borderId="91" xfId="0" applyFont="1" applyBorder="1" applyAlignment="1" applyProtection="1">
      <alignment horizontal="center" vertical="center"/>
      <protection hidden="1"/>
    </xf>
    <xf numFmtId="0" fontId="25" fillId="0" borderId="92" xfId="0" applyFont="1" applyBorder="1" applyAlignment="1" applyProtection="1">
      <alignment horizontal="center" vertical="center"/>
      <protection hidden="1"/>
    </xf>
    <xf numFmtId="0" fontId="0" fillId="0" borderId="0" xfId="0" applyBorder="1" applyAlignment="1">
      <alignment horizontal="center" vertical="center"/>
    </xf>
    <xf numFmtId="0" fontId="0" fillId="0" borderId="103" xfId="0" applyBorder="1" applyAlignment="1">
      <alignment horizontal="center" vertical="center"/>
    </xf>
    <xf numFmtId="0" fontId="26" fillId="0" borderId="0" xfId="0" applyFont="1" applyAlignment="1" applyProtection="1">
      <alignment horizontal="center" vertical="center"/>
      <protection hidden="1"/>
    </xf>
    <xf numFmtId="0" fontId="0" fillId="0" borderId="66" xfId="0" applyBorder="1" applyAlignment="1" applyProtection="1">
      <alignment horizontal="center" vertical="center"/>
      <protection hidden="1"/>
    </xf>
    <xf numFmtId="0" fontId="0" fillId="0" borderId="67" xfId="0" applyBorder="1" applyAlignment="1" applyProtection="1">
      <alignment horizontal="center" vertical="center"/>
      <protection hidden="1"/>
    </xf>
    <xf numFmtId="0" fontId="0" fillId="0" borderId="68" xfId="0" applyBorder="1" applyAlignment="1" applyProtection="1">
      <alignment horizontal="center" vertical="center"/>
      <protection hidden="1"/>
    </xf>
    <xf numFmtId="0" fontId="3" fillId="3" borderId="101" xfId="0" applyFont="1" applyFill="1" applyBorder="1" applyAlignment="1" applyProtection="1">
      <alignment horizontal="center" vertical="center"/>
      <protection hidden="1"/>
    </xf>
    <xf numFmtId="0" fontId="3" fillId="3" borderId="102" xfId="0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96" xfId="0" applyBorder="1" applyAlignment="1" applyProtection="1">
      <alignment horizontal="center" vertical="center"/>
      <protection hidden="1"/>
    </xf>
    <xf numFmtId="0" fontId="0" fillId="0" borderId="70" xfId="0" applyBorder="1" applyAlignment="1" applyProtection="1">
      <alignment horizontal="center" vertical="center"/>
      <protection hidden="1"/>
    </xf>
    <xf numFmtId="0" fontId="0" fillId="0" borderId="71" xfId="0" applyBorder="1" applyAlignment="1" applyProtection="1">
      <alignment horizontal="center" vertical="center"/>
      <protection hidden="1"/>
    </xf>
    <xf numFmtId="0" fontId="3" fillId="0" borderId="105" xfId="0" applyFont="1" applyBorder="1" applyAlignment="1" applyProtection="1">
      <alignment horizontal="center" vertical="center"/>
      <protection hidden="1"/>
    </xf>
    <xf numFmtId="0" fontId="3" fillId="0" borderId="102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0" fillId="0" borderId="105" xfId="0" applyBorder="1" applyAlignment="1" applyProtection="1">
      <alignment horizontal="center" vertical="center"/>
      <protection hidden="1"/>
    </xf>
    <xf numFmtId="0" fontId="0" fillId="0" borderId="102" xfId="0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26" fillId="0" borderId="0" xfId="0" applyFont="1" applyBorder="1" applyAlignment="1" applyProtection="1">
      <alignment horizontal="center" vertical="center"/>
      <protection hidden="1"/>
    </xf>
    <xf numFmtId="0" fontId="0" fillId="0" borderId="98" xfId="0" applyBorder="1" applyAlignment="1" applyProtection="1">
      <alignment horizontal="center" vertical="center"/>
      <protection hidden="1"/>
    </xf>
    <xf numFmtId="0" fontId="0" fillId="0" borderId="99" xfId="0" applyBorder="1" applyAlignment="1" applyProtection="1">
      <alignment horizontal="center" vertical="center"/>
      <protection hidden="1"/>
    </xf>
    <xf numFmtId="0" fontId="25" fillId="0" borderId="62" xfId="0" applyFont="1" applyBorder="1" applyAlignment="1" applyProtection="1">
      <alignment horizontal="center" vertical="center"/>
      <protection hidden="1"/>
    </xf>
    <xf numFmtId="0" fontId="25" fillId="0" borderId="63" xfId="0" applyFont="1" applyBorder="1" applyAlignment="1" applyProtection="1">
      <alignment horizontal="center" vertical="center"/>
      <protection hidden="1"/>
    </xf>
    <xf numFmtId="0" fontId="0" fillId="0" borderId="98" xfId="0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5" xfId="0" applyFont="1" applyBorder="1" applyAlignment="1">
      <alignment horizontal="center" vertical="center"/>
    </xf>
    <xf numFmtId="0" fontId="3" fillId="0" borderId="102" xfId="0" applyFont="1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5" fillId="0" borderId="62" xfId="0" applyFont="1" applyBorder="1" applyAlignment="1">
      <alignment horizontal="center" vertical="center"/>
    </xf>
    <xf numFmtId="0" fontId="24" fillId="0" borderId="63" xfId="0" applyFont="1" applyBorder="1" applyAlignment="1">
      <alignment horizontal="center" vertical="center"/>
    </xf>
    <xf numFmtId="0" fontId="20" fillId="0" borderId="105" xfId="0" applyFont="1" applyBorder="1" applyAlignment="1">
      <alignment horizontal="center" vertical="center"/>
    </xf>
    <xf numFmtId="0" fontId="20" fillId="0" borderId="102" xfId="0" applyFont="1" applyBorder="1" applyAlignment="1">
      <alignment horizontal="center" vertical="center"/>
    </xf>
    <xf numFmtId="0" fontId="20" fillId="0" borderId="0" xfId="0" applyFont="1" applyBorder="1" applyAlignment="1" applyProtection="1">
      <alignment horizontal="center" vertical="center"/>
      <protection hidden="1"/>
    </xf>
    <xf numFmtId="0" fontId="0" fillId="0" borderId="62" xfId="0" applyBorder="1" applyAlignment="1" applyProtection="1">
      <alignment horizontal="center" vertical="center"/>
      <protection hidden="1"/>
    </xf>
    <xf numFmtId="0" fontId="0" fillId="0" borderId="63" xfId="0" applyBorder="1" applyAlignment="1" applyProtection="1">
      <alignment horizontal="center" vertical="center"/>
      <protection hidden="1"/>
    </xf>
    <xf numFmtId="0" fontId="20" fillId="0" borderId="105" xfId="0" applyFont="1" applyBorder="1" applyAlignment="1" applyProtection="1">
      <alignment horizontal="center" vertical="center"/>
      <protection hidden="1"/>
    </xf>
    <xf numFmtId="0" fontId="20" fillId="0" borderId="102" xfId="0" applyFont="1" applyBorder="1" applyAlignment="1" applyProtection="1">
      <alignment horizontal="center" vertical="center"/>
      <protection hidden="1"/>
    </xf>
    <xf numFmtId="0" fontId="3" fillId="0" borderId="103" xfId="0" applyFont="1" applyBorder="1" applyAlignment="1">
      <alignment horizontal="center" vertical="center"/>
    </xf>
    <xf numFmtId="0" fontId="3" fillId="0" borderId="103" xfId="0" applyFont="1" applyBorder="1" applyAlignment="1" applyProtection="1">
      <alignment horizontal="center" vertical="center"/>
      <protection hidden="1"/>
    </xf>
    <xf numFmtId="0" fontId="25" fillId="0" borderId="110" xfId="0" applyFont="1" applyBorder="1" applyAlignment="1">
      <alignment horizontal="center" vertical="center"/>
    </xf>
    <xf numFmtId="0" fontId="24" fillId="0" borderId="111" xfId="0" applyFont="1" applyBorder="1" applyAlignment="1">
      <alignment horizontal="center" vertical="center"/>
    </xf>
    <xf numFmtId="0" fontId="24" fillId="0" borderId="112" xfId="0" applyFont="1" applyBorder="1" applyAlignment="1">
      <alignment horizontal="center" vertical="center"/>
    </xf>
    <xf numFmtId="0" fontId="0" fillId="0" borderId="110" xfId="0" applyBorder="1" applyAlignment="1" applyProtection="1">
      <alignment horizontal="center" vertical="center"/>
      <protection hidden="1"/>
    </xf>
    <xf numFmtId="0" fontId="0" fillId="0" borderId="111" xfId="0" applyBorder="1" applyAlignment="1" applyProtection="1">
      <alignment horizontal="center" vertical="center"/>
      <protection hidden="1"/>
    </xf>
    <xf numFmtId="0" fontId="0" fillId="0" borderId="112" xfId="0" applyBorder="1" applyAlignment="1" applyProtection="1">
      <alignment horizontal="center" vertical="center"/>
      <protection hidden="1"/>
    </xf>
    <xf numFmtId="0" fontId="0" fillId="0" borderId="81" xfId="0" applyBorder="1" applyAlignment="1" applyProtection="1">
      <alignment horizontal="center" vertical="center"/>
      <protection hidden="1"/>
    </xf>
    <xf numFmtId="0" fontId="0" fillId="0" borderId="82" xfId="0" applyBorder="1" applyAlignment="1" applyProtection="1">
      <alignment horizontal="center" vertical="center"/>
      <protection hidden="1"/>
    </xf>
    <xf numFmtId="0" fontId="0" fillId="0" borderId="103" xfId="0" applyBorder="1" applyAlignment="1" applyProtection="1">
      <alignment horizontal="center" vertical="center"/>
      <protection hidden="1"/>
    </xf>
    <xf numFmtId="0" fontId="3" fillId="0" borderId="81" xfId="0" applyFont="1" applyBorder="1" applyAlignment="1">
      <alignment horizontal="center" vertical="center"/>
    </xf>
    <xf numFmtId="0" fontId="3" fillId="0" borderId="82" xfId="0" applyFont="1" applyBorder="1" applyAlignment="1">
      <alignment horizontal="center" vertical="center"/>
    </xf>
    <xf numFmtId="0" fontId="0" fillId="0" borderId="63" xfId="0" applyBorder="1" applyAlignment="1" applyProtection="1">
      <alignment horizontal="left" vertical="center"/>
      <protection locked="0"/>
    </xf>
    <xf numFmtId="0" fontId="0" fillId="0" borderId="79" xfId="0" applyBorder="1" applyAlignment="1" applyProtection="1">
      <alignment horizontal="left" vertical="center"/>
      <protection locked="0"/>
    </xf>
    <xf numFmtId="0" fontId="0" fillId="0" borderId="84" xfId="0" applyBorder="1" applyAlignment="1" applyProtection="1">
      <alignment horizontal="left" vertical="center"/>
      <protection locked="0"/>
    </xf>
    <xf numFmtId="0" fontId="0" fillId="0" borderId="114" xfId="0" applyBorder="1" applyAlignment="1" applyProtection="1">
      <alignment horizontal="center" vertical="center"/>
      <protection hidden="1"/>
    </xf>
    <xf numFmtId="49" fontId="15" fillId="0" borderId="63" xfId="0" applyNumberFormat="1" applyFont="1" applyBorder="1" applyAlignment="1" applyProtection="1">
      <alignment horizontal="left" vertical="center"/>
      <protection locked="0"/>
    </xf>
  </cellXfs>
  <cellStyles count="2">
    <cellStyle name="桁区切り" xfId="1" builtinId="6"/>
    <cellStyle name="標準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S平成明朝体W9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1"/>
    </dxf>
    <dxf>
      <alignment horizontal="distributed" vertical="distributed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1"/>
    </dxf>
    <dxf>
      <protection locked="1" hidden="1"/>
    </dxf>
    <dxf>
      <protection locked="1" hidden="1"/>
    </dxf>
    <dxf>
      <numFmt numFmtId="6" formatCode="#,##0;[Red]\-#,##0"/>
      <alignment horizontal="right" vertical="center" textRotation="0" wrapText="0" indent="1" justifyLastLine="0" shrinkToFit="0" readingOrder="0"/>
      <protection locked="1" hidden="1"/>
    </dxf>
    <dxf>
      <alignment horizontal="distributed" vertical="center" textRotation="0" wrapText="0" justifyLastLine="0" shrinkToFit="0" readingOrder="0"/>
      <protection locked="1" hidden="1"/>
    </dxf>
    <dxf>
      <protection locked="1" hidden="1"/>
    </dxf>
    <dxf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S平成明朝体W9"/>
        <scheme val="none"/>
      </font>
    </dxf>
    <dxf>
      <alignment horizontal="center" vertical="distributed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HGS平成明朝体W9"/>
        <scheme val="none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9999"/>
      <color rgb="FFFFCCCC"/>
      <color rgb="FF00FFFF"/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テーブル1" displayName="テーブル1" ref="A3:F43" totalsRowShown="0" headerRowDxfId="11">
  <autoFilter ref="A3:F43"/>
  <tableColumns count="6">
    <tableColumn id="1" name="列1" dataDxfId="10"/>
    <tableColumn id="2" name="収入の部"/>
    <tableColumn id="3" name="列2"/>
    <tableColumn id="4" name="科　目" dataDxfId="9"/>
    <tableColumn id="5" name="列3"/>
    <tableColumn id="6" name="摘　　　　要" dataDxfId="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H11:I16" totalsRowShown="0" headerRowDxfId="7" dataDxfId="6">
  <autoFilter ref="H11:I16"/>
  <tableColumns count="2">
    <tableColumn id="1" name="学区現金出納簿総括表" dataDxfId="5"/>
    <tableColumn id="2" name="金　　額" dataDxfId="4">
      <calculatedColumnFormula>SUM($E$5:$E$18)</calculatedColumnFormula>
    </tableColumn>
  </tableColumns>
  <tableStyleInfo name="TableStyleLight17" showFirstColumn="0" showLastColumn="0" showRowStripes="1" showColumnStripes="0"/>
</table>
</file>

<file path=xl/tables/table3.xml><?xml version="1.0" encoding="utf-8"?>
<table xmlns="http://schemas.openxmlformats.org/spreadsheetml/2006/main" id="3" name="テーブル3" displayName="テーブル3" ref="B2:E37" totalsRowShown="0">
  <autoFilter ref="B2:E37"/>
  <tableColumns count="4">
    <tableColumn id="1" name="列1" dataDxfId="3"/>
    <tableColumn id="2" name="列2" dataDxfId="2"/>
    <tableColumn id="3" name="列4" dataDxfId="1"/>
    <tableColumn id="4" name="列3" dataDxfId="0"/>
  </tableColumns>
  <tableStyleInfo name="TableStyleLight17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8.xml"/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1.xml"/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0066"/>
    <pageSetUpPr fitToPage="1"/>
  </sheetPr>
  <dimension ref="A1:I56"/>
  <sheetViews>
    <sheetView view="pageLayout" zoomScaleNormal="100" workbookViewId="0">
      <selection activeCell="H4" sqref="H4"/>
    </sheetView>
  </sheetViews>
  <sheetFormatPr defaultRowHeight="22.5" customHeight="1"/>
  <cols>
    <col min="1" max="1" width="5.125" style="4" customWidth="1"/>
    <col min="2" max="2" width="8.75" customWidth="1"/>
    <col min="3" max="3" width="4.125" customWidth="1"/>
    <col min="4" max="4" width="19" style="2" customWidth="1"/>
    <col min="5" max="5" width="12.375" customWidth="1"/>
    <col min="6" max="6" width="59.5" customWidth="1"/>
    <col min="7" max="7" width="3.875" customWidth="1"/>
    <col min="8" max="8" width="24" customWidth="1"/>
    <col min="9" max="9" width="20" customWidth="1"/>
  </cols>
  <sheetData>
    <row r="1" spans="1:9" ht="22.5" customHeight="1">
      <c r="A1" s="229" t="s">
        <v>263</v>
      </c>
      <c r="B1" s="228"/>
      <c r="C1" s="228"/>
    </row>
    <row r="2" spans="1:9" ht="22.5" customHeight="1">
      <c r="A2" s="226"/>
      <c r="B2" s="227"/>
      <c r="C2" s="227"/>
      <c r="D2" s="238" t="s">
        <v>4</v>
      </c>
      <c r="E2" s="238"/>
      <c r="F2" s="238"/>
    </row>
    <row r="3" spans="1:9" ht="22.5" customHeight="1">
      <c r="A3" s="4" t="s">
        <v>83</v>
      </c>
      <c r="B3" s="3" t="s">
        <v>0</v>
      </c>
      <c r="C3" s="3" t="s">
        <v>84</v>
      </c>
      <c r="D3" s="2" t="s">
        <v>1</v>
      </c>
      <c r="E3" t="s">
        <v>85</v>
      </c>
      <c r="F3" s="3" t="s">
        <v>3</v>
      </c>
    </row>
    <row r="4" spans="1:9" ht="22.5" customHeight="1">
      <c r="B4" s="3"/>
      <c r="C4" s="3"/>
      <c r="E4" s="3" t="s">
        <v>86</v>
      </c>
      <c r="F4" s="41"/>
    </row>
    <row r="5" spans="1:9" ht="22.5" customHeight="1">
      <c r="A5" s="4">
        <v>1</v>
      </c>
      <c r="B5" s="5"/>
      <c r="C5" s="5"/>
      <c r="D5" s="53" t="s">
        <v>2</v>
      </c>
      <c r="E5" s="48">
        <f>SUMIF(学区会計出納簿!$B$4:$B$33,テーブル1[[#This Row],[科　目]],学区会計出納簿!$D$4:$D$33)+SUMIF(学区会計出納簿!$H$4:$H$33,テーブル1[[#This Row],[科　目]],学区会計出納簿!$J$4:$J$33)+SUMIF(学区会計出納簿!$N$4:$N$33,テーブル1[[#This Row],[科　目]],学区会計出納簿!$P$4:$P$33)+SUMIF(学区会計出納簿!$T$4:$T$33,テーブル1[[#This Row],[科　目]],学区会計出納簿!$V$4:$V$33)+SUMIF(学区会計出納簿!$Z$4:$Z$33,テーブル1[[#This Row],[科　目]],学区会計出納簿!$AB$4:$AB$33)+SUMIF(学区会計出納簿!$AF$4:$AF$33,テーブル1[[#This Row],[科　目]],学区会計出納簿!$AH$4:$AH$33)+SUMIF(学区会計出納簿!$AL$4:$AL$33,テーブル1[[#This Row],[科　目]],学区会計出納簿!$AN$4:$AN$33)+SUMIF(学区会計出納簿!$AR$4:$AR$33,テーブル1[[#This Row],[科　目]],学区会計出納簿!$AT$4:$AT$33)+SUMIF(学区会計出納簿!$AX$4:$AX$33,テーブル1[[#This Row],[科　目]],学区会計出納簿!$AZ$4:$AZ$33)+SUMIF(学区会計出納簿!$BD$4:$BD$33,テーブル1[[#This Row],[科　目]],学区会計出納簿!$BF$4:$BF$33)+SUMIF(学区会計出納簿!$BJ$4:$BJ$33,テーブル1[[#This Row],[科　目]],学区会計出納簿!$BL$4:$BL$33)+SUMIF(学区会計出納簿!$BP$4:$BP$33,テーブル1[[#This Row],[科　目]],学区会計出納簿!$BR$4:$BR$33)+SUMIF(学区会計出納簿!$BV$4:$BV$33,テーブル1[[#This Row],[科　目]],学区会計出納簿!$BX$4:$BX$33)+SUMIF(学区会計出納簿!$CB$4:$CB$33,テーブル1[[#This Row],[科　目]],学区会計出納簿!$CD$4:$CD$33)+SUMIF(学区会計出納簿!$CH$4:$CH$33,テーブル1[[#This Row],[科　目]],学区会計出納簿!$CJ$4:$CJ$33)+SUMIF(学区会計出納簿!$CN$4:$CN$33,テーブル1[[#This Row],[科　目]],学区会計出納簿!$CP$4:$CP$33)+SUMIF(学区会計出納簿!$CT$4:$CT$33,テーブル1[[#This Row],[科　目]],学区会計出納簿!$CV$4:$CV$33)+SUMIF(学区会計出納簿!$CZ$4:$CZ$33,テーブル1[[#This Row],[科　目]],学区会計出納簿!$DB$4:$DB$33)</f>
        <v>0</v>
      </c>
      <c r="F5" s="5" t="s">
        <v>5</v>
      </c>
    </row>
    <row r="6" spans="1:9" ht="22.5" customHeight="1">
      <c r="A6" s="4">
        <v>2</v>
      </c>
      <c r="B6" s="5"/>
      <c r="C6" s="5"/>
      <c r="D6" s="53" t="s">
        <v>6</v>
      </c>
      <c r="E6" s="48">
        <f>SUMIF(学区会計出納簿!$B$4:$B$33,テーブル1[[#This Row],[科　目]],学区会計出納簿!$D$4:$D$33)+SUMIF(学区会計出納簿!$H$4:$H$33,テーブル1[[#This Row],[科　目]],学区会計出納簿!$J$4:$J$33)+SUMIF(学区会計出納簿!$N$4:$N$33,テーブル1[[#This Row],[科　目]],学区会計出納簿!$P$4:$P$33)+SUMIF(学区会計出納簿!$T$4:$T$33,テーブル1[[#This Row],[科　目]],学区会計出納簿!$V$4:$V$33)+SUMIF(学区会計出納簿!$Z$4:$Z$33,テーブル1[[#This Row],[科　目]],学区会計出納簿!$AB$4:$AB$33)+SUMIF(学区会計出納簿!$AF$4:$AF$33,テーブル1[[#This Row],[科　目]],学区会計出納簿!$AH$4:$AH$33)+SUMIF(学区会計出納簿!$AL$4:$AL$33,テーブル1[[#This Row],[科　目]],学区会計出納簿!$AN$4:$AN$33)+SUMIF(学区会計出納簿!$AR$4:$AR$33,テーブル1[[#This Row],[科　目]],学区会計出納簿!$AT$4:$AT$33)+SUMIF(学区会計出納簿!$AX$4:$AX$33,テーブル1[[#This Row],[科　目]],学区会計出納簿!$AZ$4:$AZ$33)+SUMIF(学区会計出納簿!$BD$4:$BD$33,テーブル1[[#This Row],[科　目]],学区会計出納簿!$BF$4:$BF$33)+SUMIF(学区会計出納簿!$BJ$4:$BJ$33,テーブル1[[#This Row],[科　目]],学区会計出納簿!$BL$4:$BL$33)+SUMIF(学区会計出納簿!$BP$4:$BP$33,テーブル1[[#This Row],[科　目]],学区会計出納簿!$BR$4:$BR$33)+SUMIF(学区会計出納簿!$BV$4:$BV$33,テーブル1[[#This Row],[科　目]],学区会計出納簿!$BX$4:$BX$33)+SUMIF(学区会計出納簿!$CB$4:$CB$33,テーブル1[[#This Row],[科　目]],学区会計出納簿!$CD$4:$CD$33)+SUMIF(学区会計出納簿!$CH$4:$CH$33,テーブル1[[#This Row],[科　目]],学区会計出納簿!$CJ$4:$CJ$33)+SUMIF(学区会計出納簿!$CN$4:$CN$33,テーブル1[[#This Row],[科　目]],学区会計出納簿!$CP$4:$CP$33)+SUMIF(学区会計出納簿!$CT$4:$CT$33,テーブル1[[#This Row],[科　目]],学区会計出納簿!$CV$4:$CV$33)+SUMIF(学区会計出納簿!$CZ$4:$CZ$33,テーブル1[[#This Row],[科　目]],学区会計出納簿!$DB$4:$DB$33)</f>
        <v>0</v>
      </c>
      <c r="F6" s="49" t="s">
        <v>7</v>
      </c>
    </row>
    <row r="7" spans="1:9" ht="22.5" customHeight="1">
      <c r="A7" s="4">
        <v>3</v>
      </c>
      <c r="B7" s="5"/>
      <c r="C7" s="5"/>
      <c r="D7" s="53" t="s">
        <v>8</v>
      </c>
      <c r="E7" s="48">
        <f>SUMIF(学区会計出納簿!$B$4:$B$33,テーブル1[[#This Row],[科　目]],学区会計出納簿!$D$4:$D$33)+SUMIF(学区会計出納簿!$H$4:$H$33,テーブル1[[#This Row],[科　目]],学区会計出納簿!$J$4:$J$33)+SUMIF(学区会計出納簿!$N$4:$N$33,テーブル1[[#This Row],[科　目]],学区会計出納簿!$P$4:$P$33)+SUMIF(学区会計出納簿!$T$4:$T$33,テーブル1[[#This Row],[科　目]],学区会計出納簿!$V$4:$V$33)+SUMIF(学区会計出納簿!$Z$4:$Z$33,テーブル1[[#This Row],[科　目]],学区会計出納簿!$AB$4:$AB$33)+SUMIF(学区会計出納簿!$AF$4:$AF$33,テーブル1[[#This Row],[科　目]],学区会計出納簿!$AH$4:$AH$33)+SUMIF(学区会計出納簿!$AL$4:$AL$33,テーブル1[[#This Row],[科　目]],学区会計出納簿!$AN$4:$AN$33)+SUMIF(学区会計出納簿!$AR$4:$AR$33,テーブル1[[#This Row],[科　目]],学区会計出納簿!$AT$4:$AT$33)+SUMIF(学区会計出納簿!$AX$4:$AX$33,テーブル1[[#This Row],[科　目]],学区会計出納簿!$AZ$4:$AZ$33)+SUMIF(学区会計出納簿!$BD$4:$BD$33,テーブル1[[#This Row],[科　目]],学区会計出納簿!$BF$4:$BF$33)+SUMIF(学区会計出納簿!$BJ$4:$BJ$33,テーブル1[[#This Row],[科　目]],学区会計出納簿!$BL$4:$BL$33)+SUMIF(学区会計出納簿!$BP$4:$BP$33,テーブル1[[#This Row],[科　目]],学区会計出納簿!$BR$4:$BR$33)+SUMIF(学区会計出納簿!$BV$4:$BV$33,テーブル1[[#This Row],[科　目]],学区会計出納簿!$BX$4:$BX$33)+SUMIF(学区会計出納簿!$CB$4:$CB$33,テーブル1[[#This Row],[科　目]],学区会計出納簿!$CD$4:$CD$33)+SUMIF(学区会計出納簿!$CH$4:$CH$33,テーブル1[[#This Row],[科　目]],学区会計出納簿!$CJ$4:$CJ$33)+SUMIF(学区会計出納簿!$CN$4:$CN$33,テーブル1[[#This Row],[科　目]],学区会計出納簿!$CP$4:$CP$33)+SUMIF(学区会計出納簿!$CT$4:$CT$33,テーブル1[[#This Row],[科　目]],学区会計出納簿!$CV$4:$CV$33)+SUMIF(学区会計出納簿!$CZ$4:$CZ$33,テーブル1[[#This Row],[科　目]],学区会計出納簿!$DB$4:$DB$33)</f>
        <v>0</v>
      </c>
      <c r="F7" s="49" t="s">
        <v>9</v>
      </c>
    </row>
    <row r="8" spans="1:9" ht="22.5" customHeight="1">
      <c r="A8" s="4">
        <v>4</v>
      </c>
      <c r="B8" s="5"/>
      <c r="C8" s="5"/>
      <c r="D8" s="53" t="s">
        <v>10</v>
      </c>
      <c r="E8" s="48">
        <f>SUMIF(学区会計出納簿!$B$4:$B$33,テーブル1[[#This Row],[科　目]],学区会計出納簿!$D$4:$D$33)+SUMIF(学区会計出納簿!$H$4:$H$33,テーブル1[[#This Row],[科　目]],学区会計出納簿!$J$4:$J$33)+SUMIF(学区会計出納簿!$N$4:$N$33,テーブル1[[#This Row],[科　目]],学区会計出納簿!$P$4:$P$33)+SUMIF(学区会計出納簿!$T$4:$T$33,テーブル1[[#This Row],[科　目]],学区会計出納簿!$V$4:$V$33)+SUMIF(学区会計出納簿!$Z$4:$Z$33,テーブル1[[#This Row],[科　目]],学区会計出納簿!$AB$4:$AB$33)+SUMIF(学区会計出納簿!$AF$4:$AF$33,テーブル1[[#This Row],[科　目]],学区会計出納簿!$AH$4:$AH$33)+SUMIF(学区会計出納簿!$AL$4:$AL$33,テーブル1[[#This Row],[科　目]],学区会計出納簿!$AN$4:$AN$33)+SUMIF(学区会計出納簿!$AR$4:$AR$33,テーブル1[[#This Row],[科　目]],学区会計出納簿!$AT$4:$AT$33)+SUMIF(学区会計出納簿!$AX$4:$AX$33,テーブル1[[#This Row],[科　目]],学区会計出納簿!$AZ$4:$AZ$33)+SUMIF(学区会計出納簿!$BD$4:$BD$33,テーブル1[[#This Row],[科　目]],学区会計出納簿!$BF$4:$BF$33)+SUMIF(学区会計出納簿!$BJ$4:$BJ$33,テーブル1[[#This Row],[科　目]],学区会計出納簿!$BL$4:$BL$33)+SUMIF(学区会計出納簿!$BP$4:$BP$33,テーブル1[[#This Row],[科　目]],学区会計出納簿!$BR$4:$BR$33)+SUMIF(学区会計出納簿!$BV$4:$BV$33,テーブル1[[#This Row],[科　目]],学区会計出納簿!$BX$4:$BX$33)+SUMIF(学区会計出納簿!$CB$4:$CB$33,テーブル1[[#This Row],[科　目]],学区会計出納簿!$CD$4:$CD$33)+SUMIF(学区会計出納簿!$CH$4:$CH$33,テーブル1[[#This Row],[科　目]],学区会計出納簿!$CJ$4:$CJ$33)+SUMIF(学区会計出納簿!$CN$4:$CN$33,テーブル1[[#This Row],[科　目]],学区会計出納簿!$CP$4:$CP$33)+SUMIF(学区会計出納簿!$CT$4:$CT$33,テーブル1[[#This Row],[科　目]],学区会計出納簿!$CV$4:$CV$33)+SUMIF(学区会計出納簿!$CZ$4:$CZ$33,テーブル1[[#This Row],[科　目]],学区会計出納簿!$DB$4:$DB$33)</f>
        <v>0</v>
      </c>
      <c r="F8" s="49" t="s">
        <v>14</v>
      </c>
    </row>
    <row r="9" spans="1:9" ht="22.5" customHeight="1">
      <c r="A9" s="4">
        <v>5</v>
      </c>
      <c r="B9" s="5"/>
      <c r="C9" s="5"/>
      <c r="D9" s="53" t="s">
        <v>11</v>
      </c>
      <c r="E9" s="48">
        <f>SUMIF(学区会計出納簿!$B$4:$B$33,テーブル1[[#This Row],[科　目]],学区会計出納簿!$D$4:$D$33)+SUMIF(学区会計出納簿!$H$4:$H$33,テーブル1[[#This Row],[科　目]],学区会計出納簿!$J$4:$J$33)+SUMIF(学区会計出納簿!$N$4:$N$33,テーブル1[[#This Row],[科　目]],学区会計出納簿!$P$4:$P$33)+SUMIF(学区会計出納簿!$T$4:$T$33,テーブル1[[#This Row],[科　目]],学区会計出納簿!$V$4:$V$33)+SUMIF(学区会計出納簿!$Z$4:$Z$33,テーブル1[[#This Row],[科　目]],学区会計出納簿!$AB$4:$AB$33)+SUMIF(学区会計出納簿!$AF$4:$AF$33,テーブル1[[#This Row],[科　目]],学区会計出納簿!$AH$4:$AH$33)+SUMIF(学区会計出納簿!$AL$4:$AL$33,テーブル1[[#This Row],[科　目]],学区会計出納簿!$AN$4:$AN$33)+SUMIF(学区会計出納簿!$AR$4:$AR$33,テーブル1[[#This Row],[科　目]],学区会計出納簿!$AT$4:$AT$33)+SUMIF(学区会計出納簿!$AX$4:$AX$33,テーブル1[[#This Row],[科　目]],学区会計出納簿!$AZ$4:$AZ$33)+SUMIF(学区会計出納簿!$BD$4:$BD$33,テーブル1[[#This Row],[科　目]],学区会計出納簿!$BF$4:$BF$33)+SUMIF(学区会計出納簿!$BJ$4:$BJ$33,テーブル1[[#This Row],[科　目]],学区会計出納簿!$BL$4:$BL$33)+SUMIF(学区会計出納簿!$BP$4:$BP$33,テーブル1[[#This Row],[科　目]],学区会計出納簿!$BR$4:$BR$33)+SUMIF(学区会計出納簿!$BV$4:$BV$33,テーブル1[[#This Row],[科　目]],学区会計出納簿!$BX$4:$BX$33)+SUMIF(学区会計出納簿!$CB$4:$CB$33,テーブル1[[#This Row],[科　目]],学区会計出納簿!$CD$4:$CD$33)+SUMIF(学区会計出納簿!$CH$4:$CH$33,テーブル1[[#This Row],[科　目]],学区会計出納簿!$CJ$4:$CJ$33)+SUMIF(学区会計出納簿!$CN$4:$CN$33,テーブル1[[#This Row],[科　目]],学区会計出納簿!$CP$4:$CP$33)+SUMIF(学区会計出納簿!$CT$4:$CT$33,テーブル1[[#This Row],[科　目]],学区会計出納簿!$CV$4:$CV$33)+SUMIF(学区会計出納簿!$CZ$4:$CZ$33,テーブル1[[#This Row],[科　目]],学区会計出納簿!$DB$4:$DB$33)</f>
        <v>0</v>
      </c>
      <c r="F9" s="49" t="s">
        <v>12</v>
      </c>
    </row>
    <row r="10" spans="1:9" ht="22.5" customHeight="1">
      <c r="A10" s="4">
        <v>6</v>
      </c>
      <c r="B10" s="5"/>
      <c r="C10" s="5"/>
      <c r="D10" s="53" t="s">
        <v>13</v>
      </c>
      <c r="E10" s="48">
        <f>SUMIF(学区会計出納簿!$B$4:$B$33,テーブル1[[#This Row],[科　目]],学区会計出納簿!$D$4:$D$33)+SUMIF(学区会計出納簿!$H$4:$H$33,テーブル1[[#This Row],[科　目]],学区会計出納簿!$J$4:$J$33)+SUMIF(学区会計出納簿!$N$4:$N$33,テーブル1[[#This Row],[科　目]],学区会計出納簿!$P$4:$P$33)+SUMIF(学区会計出納簿!$T$4:$T$33,テーブル1[[#This Row],[科　目]],学区会計出納簿!$V$4:$V$33)+SUMIF(学区会計出納簿!$Z$4:$Z$33,テーブル1[[#This Row],[科　目]],学区会計出納簿!$AB$4:$AB$33)+SUMIF(学区会計出納簿!$AF$4:$AF$33,テーブル1[[#This Row],[科　目]],学区会計出納簿!$AH$4:$AH$33)+SUMIF(学区会計出納簿!$AL$4:$AL$33,テーブル1[[#This Row],[科　目]],学区会計出納簿!$AN$4:$AN$33)+SUMIF(学区会計出納簿!$AR$4:$AR$33,テーブル1[[#This Row],[科　目]],学区会計出納簿!$AT$4:$AT$33)+SUMIF(学区会計出納簿!$AX$4:$AX$33,テーブル1[[#This Row],[科　目]],学区会計出納簿!$AZ$4:$AZ$33)+SUMIF(学区会計出納簿!$BD$4:$BD$33,テーブル1[[#This Row],[科　目]],学区会計出納簿!$BF$4:$BF$33)+SUMIF(学区会計出納簿!$BJ$4:$BJ$33,テーブル1[[#This Row],[科　目]],学区会計出納簿!$BL$4:$BL$33)+SUMIF(学区会計出納簿!$BP$4:$BP$33,テーブル1[[#This Row],[科　目]],学区会計出納簿!$BR$4:$BR$33)+SUMIF(学区会計出納簿!$BV$4:$BV$33,テーブル1[[#This Row],[科　目]],学区会計出納簿!$BX$4:$BX$33)+SUMIF(学区会計出納簿!$CB$4:$CB$33,テーブル1[[#This Row],[科　目]],学区会計出納簿!$CD$4:$CD$33)+SUMIF(学区会計出納簿!$CH$4:$CH$33,テーブル1[[#This Row],[科　目]],学区会計出納簿!$CJ$4:$CJ$33)+SUMIF(学区会計出納簿!$CN$4:$CN$33,テーブル1[[#This Row],[科　目]],学区会計出納簿!$CP$4:$CP$33)+SUMIF(学区会計出納簿!$CT$4:$CT$33,テーブル1[[#This Row],[科　目]],学区会計出納簿!$CV$4:$CV$33)+SUMIF(学区会計出納簿!$CZ$4:$CZ$33,テーブル1[[#This Row],[科　目]],学区会計出納簿!$DB$4:$DB$33)</f>
        <v>0</v>
      </c>
      <c r="F10" s="49" t="s">
        <v>15</v>
      </c>
    </row>
    <row r="11" spans="1:9" ht="22.5" customHeight="1">
      <c r="A11" s="4">
        <v>7</v>
      </c>
      <c r="B11" s="5"/>
      <c r="C11" s="5"/>
      <c r="D11" s="53" t="s">
        <v>16</v>
      </c>
      <c r="E11" s="48">
        <f>SUMIF(学区会計出納簿!$B$4:$B$33,テーブル1[[#This Row],[科　目]],学区会計出納簿!$D$4:$D$33)+SUMIF(学区会計出納簿!$H$4:$H$33,テーブル1[[#This Row],[科　目]],学区会計出納簿!$J$4:$J$33)+SUMIF(学区会計出納簿!$N$4:$N$33,テーブル1[[#This Row],[科　目]],学区会計出納簿!$P$4:$P$33)+SUMIF(学区会計出納簿!$T$4:$T$33,テーブル1[[#This Row],[科　目]],学区会計出納簿!$V$4:$V$33)+SUMIF(学区会計出納簿!$Z$4:$Z$33,テーブル1[[#This Row],[科　目]],学区会計出納簿!$AB$4:$AB$33)+SUMIF(学区会計出納簿!$AF$4:$AF$33,テーブル1[[#This Row],[科　目]],学区会計出納簿!$AH$4:$AH$33)+SUMIF(学区会計出納簿!$AL$4:$AL$33,テーブル1[[#This Row],[科　目]],学区会計出納簿!$AN$4:$AN$33)+SUMIF(学区会計出納簿!$AR$4:$AR$33,テーブル1[[#This Row],[科　目]],学区会計出納簿!$AT$4:$AT$33)+SUMIF(学区会計出納簿!$AX$4:$AX$33,テーブル1[[#This Row],[科　目]],学区会計出納簿!$AZ$4:$AZ$33)+SUMIF(学区会計出納簿!$BD$4:$BD$33,テーブル1[[#This Row],[科　目]],学区会計出納簿!$BF$4:$BF$33)+SUMIF(学区会計出納簿!$BJ$4:$BJ$33,テーブル1[[#This Row],[科　目]],学区会計出納簿!$BL$4:$BL$33)+SUMIF(学区会計出納簿!$BP$4:$BP$33,テーブル1[[#This Row],[科　目]],学区会計出納簿!$BR$4:$BR$33)+SUMIF(学区会計出納簿!$BV$4:$BV$33,テーブル1[[#This Row],[科　目]],学区会計出納簿!$BX$4:$BX$33)+SUMIF(学区会計出納簿!$CB$4:$CB$33,テーブル1[[#This Row],[科　目]],学区会計出納簿!$CD$4:$CD$33)+SUMIF(学区会計出納簿!$CH$4:$CH$33,テーブル1[[#This Row],[科　目]],学区会計出納簿!$CJ$4:$CJ$33)+SUMIF(学区会計出納簿!$CN$4:$CN$33,テーブル1[[#This Row],[科　目]],学区会計出納簿!$CP$4:$CP$33)+SUMIF(学区会計出納簿!$CT$4:$CT$33,テーブル1[[#This Row],[科　目]],学区会計出納簿!$CV$4:$CV$33)+SUMIF(学区会計出納簿!$CZ$4:$CZ$33,テーブル1[[#This Row],[科　目]],学区会計出納簿!$DB$4:$DB$33)</f>
        <v>0</v>
      </c>
      <c r="F11" s="49" t="s">
        <v>26</v>
      </c>
      <c r="H11" s="54" t="s">
        <v>104</v>
      </c>
      <c r="I11" s="50" t="s">
        <v>86</v>
      </c>
    </row>
    <row r="12" spans="1:9" ht="22.5" customHeight="1">
      <c r="A12" s="4">
        <v>8</v>
      </c>
      <c r="B12" s="5"/>
      <c r="C12" s="5"/>
      <c r="D12" s="53" t="s">
        <v>17</v>
      </c>
      <c r="E12" s="48">
        <f>SUMIF(学区会計出納簿!$B$4:$B$33,テーブル1[[#This Row],[科　目]],学区会計出納簿!$D$4:$D$33)+SUMIF(学区会計出納簿!$H$4:$H$33,テーブル1[[#This Row],[科　目]],学区会計出納簿!$J$4:$J$33)+SUMIF(学区会計出納簿!$N$4:$N$33,テーブル1[[#This Row],[科　目]],学区会計出納簿!$P$4:$P$33)+SUMIF(学区会計出納簿!$T$4:$T$33,テーブル1[[#This Row],[科　目]],学区会計出納簿!$V$4:$V$33)+SUMIF(学区会計出納簿!$Z$4:$Z$33,テーブル1[[#This Row],[科　目]],学区会計出納簿!$AB$4:$AB$33)+SUMIF(学区会計出納簿!$AF$4:$AF$33,テーブル1[[#This Row],[科　目]],学区会計出納簿!$AH$4:$AH$33)+SUMIF(学区会計出納簿!$AL$4:$AL$33,テーブル1[[#This Row],[科　目]],学区会計出納簿!$AN$4:$AN$33)+SUMIF(学区会計出納簿!$AR$4:$AR$33,テーブル1[[#This Row],[科　目]],学区会計出納簿!$AT$4:$AT$33)+SUMIF(学区会計出納簿!$AX$4:$AX$33,テーブル1[[#This Row],[科　目]],学区会計出納簿!$AZ$4:$AZ$33)+SUMIF(学区会計出納簿!$BD$4:$BD$33,テーブル1[[#This Row],[科　目]],学区会計出納簿!$BF$4:$BF$33)+SUMIF(学区会計出納簿!$BJ$4:$BJ$33,テーブル1[[#This Row],[科　目]],学区会計出納簿!$BL$4:$BL$33)+SUMIF(学区会計出納簿!$BP$4:$BP$33,テーブル1[[#This Row],[科　目]],学区会計出納簿!$BR$4:$BR$33)+SUMIF(学区会計出納簿!$BV$4:$BV$33,テーブル1[[#This Row],[科　目]],学区会計出納簿!$BX$4:$BX$33)+SUMIF(学区会計出納簿!$CB$4:$CB$33,テーブル1[[#This Row],[科　目]],学区会計出納簿!$CD$4:$CD$33)+SUMIF(学区会計出納簿!$CH$4:$CH$33,テーブル1[[#This Row],[科　目]],学区会計出納簿!$CJ$4:$CJ$33)+SUMIF(学区会計出納簿!$CN$4:$CN$33,テーブル1[[#This Row],[科　目]],学区会計出納簿!$CP$4:$CP$33)+SUMIF(学区会計出納簿!$CT$4:$CT$33,テーブル1[[#This Row],[科　目]],学区会計出納簿!$CV$4:$CV$33)+SUMIF(学区会計出納簿!$CZ$4:$CZ$33,テーブル1[[#This Row],[科　目]],学区会計出納簿!$DB$4:$DB$33)</f>
        <v>0</v>
      </c>
      <c r="F12" s="49" t="s">
        <v>18</v>
      </c>
      <c r="H12" s="54" t="s">
        <v>105</v>
      </c>
      <c r="I12" s="55">
        <f t="shared" ref="I12" si="0">SUM($E$5:$E$18)</f>
        <v>0</v>
      </c>
    </row>
    <row r="13" spans="1:9" ht="22.5" customHeight="1">
      <c r="A13" s="4">
        <v>9</v>
      </c>
      <c r="B13" s="5"/>
      <c r="C13" s="5"/>
      <c r="D13" s="53" t="s">
        <v>19</v>
      </c>
      <c r="E13" s="48">
        <f>SUMIF(学区会計出納簿!$B$4:$B$33,テーブル1[[#This Row],[科　目]],学区会計出納簿!$D$4:$D$33)+SUMIF(学区会計出納簿!$H$4:$H$33,テーブル1[[#This Row],[科　目]],学区会計出納簿!$J$4:$J$33)+SUMIF(学区会計出納簿!$N$4:$N$33,テーブル1[[#This Row],[科　目]],学区会計出納簿!$P$4:$P$33)+SUMIF(学区会計出納簿!$T$4:$T$33,テーブル1[[#This Row],[科　目]],学区会計出納簿!$V$4:$V$33)+SUMIF(学区会計出納簿!$Z$4:$Z$33,テーブル1[[#This Row],[科　目]],学区会計出納簿!$AB$4:$AB$33)+SUMIF(学区会計出納簿!$AF$4:$AF$33,テーブル1[[#This Row],[科　目]],学区会計出納簿!$AH$4:$AH$33)+SUMIF(学区会計出納簿!$AL$4:$AL$33,テーブル1[[#This Row],[科　目]],学区会計出納簿!$AN$4:$AN$33)+SUMIF(学区会計出納簿!$AR$4:$AR$33,テーブル1[[#This Row],[科　目]],学区会計出納簿!$AT$4:$AT$33)+SUMIF(学区会計出納簿!$AX$4:$AX$33,テーブル1[[#This Row],[科　目]],学区会計出納簿!$AZ$4:$AZ$33)+SUMIF(学区会計出納簿!$BD$4:$BD$33,テーブル1[[#This Row],[科　目]],学区会計出納簿!$BF$4:$BF$33)+SUMIF(学区会計出納簿!$BJ$4:$BJ$33,テーブル1[[#This Row],[科　目]],学区会計出納簿!$BL$4:$BL$33)+SUMIF(学区会計出納簿!$BP$4:$BP$33,テーブル1[[#This Row],[科　目]],学区会計出納簿!$BR$4:$BR$33)+SUMIF(学区会計出納簿!$BV$4:$BV$33,テーブル1[[#This Row],[科　目]],学区会計出納簿!$BX$4:$BX$33)+SUMIF(学区会計出納簿!$CB$4:$CB$33,テーブル1[[#This Row],[科　目]],学区会計出納簿!$CD$4:$CD$33)+SUMIF(学区会計出納簿!$CH$4:$CH$33,テーブル1[[#This Row],[科　目]],学区会計出納簿!$CJ$4:$CJ$33)+SUMIF(学区会計出納簿!$CN$4:$CN$33,テーブル1[[#This Row],[科　目]],学区会計出納簿!$CP$4:$CP$33)+SUMIF(学区会計出納簿!$CT$4:$CT$33,テーブル1[[#This Row],[科　目]],学区会計出納簿!$CV$4:$CV$33)+SUMIF(学区会計出納簿!$CZ$4:$CZ$33,テーブル1[[#This Row],[科　目]],学区会計出納簿!$DB$4:$DB$33)</f>
        <v>0</v>
      </c>
      <c r="F13" s="49" t="s">
        <v>20</v>
      </c>
      <c r="H13" s="54" t="s">
        <v>106</v>
      </c>
      <c r="I13" s="55">
        <f>SUM($E$19:$E$41)</f>
        <v>0</v>
      </c>
    </row>
    <row r="14" spans="1:9" ht="22.5" customHeight="1">
      <c r="A14" s="4">
        <v>10</v>
      </c>
      <c r="B14" s="5"/>
      <c r="C14" s="5"/>
      <c r="D14" s="53" t="s">
        <v>21</v>
      </c>
      <c r="E14" s="48">
        <f>SUMIF(学区会計出納簿!$B$4:$B$33,テーブル1[[#This Row],[科　目]],学区会計出納簿!$D$4:$D$33)+SUMIF(学区会計出納簿!$H$4:$H$33,テーブル1[[#This Row],[科　目]],学区会計出納簿!$J$4:$J$33)+SUMIF(学区会計出納簿!$N$4:$N$33,テーブル1[[#This Row],[科　目]],学区会計出納簿!$P$4:$P$33)+SUMIF(学区会計出納簿!$T$4:$T$33,テーブル1[[#This Row],[科　目]],学区会計出納簿!$V$4:$V$33)+SUMIF(学区会計出納簿!$Z$4:$Z$33,テーブル1[[#This Row],[科　目]],学区会計出納簿!$AB$4:$AB$33)+SUMIF(学区会計出納簿!$AF$4:$AF$33,テーブル1[[#This Row],[科　目]],学区会計出納簿!$AH$4:$AH$33)+SUMIF(学区会計出納簿!$AL$4:$AL$33,テーブル1[[#This Row],[科　目]],学区会計出納簿!$AN$4:$AN$33)+SUMIF(学区会計出納簿!$AR$4:$AR$33,テーブル1[[#This Row],[科　目]],学区会計出納簿!$AT$4:$AT$33)+SUMIF(学区会計出納簿!$AX$4:$AX$33,テーブル1[[#This Row],[科　目]],学区会計出納簿!$AZ$4:$AZ$33)+SUMIF(学区会計出納簿!$BD$4:$BD$33,テーブル1[[#This Row],[科　目]],学区会計出納簿!$BF$4:$BF$33)+SUMIF(学区会計出納簿!$BJ$4:$BJ$33,テーブル1[[#This Row],[科　目]],学区会計出納簿!$BL$4:$BL$33)+SUMIF(学区会計出納簿!$BP$4:$BP$33,テーブル1[[#This Row],[科　目]],学区会計出納簿!$BR$4:$BR$33)+SUMIF(学区会計出納簿!$BV$4:$BV$33,テーブル1[[#This Row],[科　目]],学区会計出納簿!$BX$4:$BX$33)+SUMIF(学区会計出納簿!$CB$4:$CB$33,テーブル1[[#This Row],[科　目]],学区会計出納簿!$CD$4:$CD$33)+SUMIF(学区会計出納簿!$CH$4:$CH$33,テーブル1[[#This Row],[科　目]],学区会計出納簿!$CJ$4:$CJ$33)+SUMIF(学区会計出納簿!$CN$4:$CN$33,テーブル1[[#This Row],[科　目]],学区会計出納簿!$CP$4:$CP$33)+SUMIF(学区会計出納簿!$CT$4:$CT$33,テーブル1[[#This Row],[科　目]],学区会計出納簿!$CV$4:$CV$33)+SUMIF(学区会計出納簿!$CZ$4:$CZ$33,テーブル1[[#This Row],[科　目]],学区会計出納簿!$DB$4:$DB$33)</f>
        <v>0</v>
      </c>
      <c r="F14" s="49" t="s">
        <v>22</v>
      </c>
      <c r="H14" s="54" t="s">
        <v>107</v>
      </c>
      <c r="I14" s="55">
        <f>SUM($I$12-$I$13)</f>
        <v>0</v>
      </c>
    </row>
    <row r="15" spans="1:9" ht="22.5" customHeight="1">
      <c r="A15" s="4">
        <v>11</v>
      </c>
      <c r="B15" s="5"/>
      <c r="C15" s="5"/>
      <c r="D15" s="53" t="s">
        <v>129</v>
      </c>
      <c r="E15" s="48">
        <f>SUMIF(学区会計出納簿!$B$4:$B$33,テーブル1[[#This Row],[科　目]],学区会計出納簿!$D$4:$D$33)+SUMIF(学区会計出納簿!$H$4:$H$33,テーブル1[[#This Row],[科　目]],学区会計出納簿!$J$4:$J$33)+SUMIF(学区会計出納簿!$N$4:$N$33,テーブル1[[#This Row],[科　目]],学区会計出納簿!$P$4:$P$33)+SUMIF(学区会計出納簿!$T$4:$T$33,テーブル1[[#This Row],[科　目]],学区会計出納簿!$V$4:$V$33)+SUMIF(学区会計出納簿!$Z$4:$Z$33,テーブル1[[#This Row],[科　目]],学区会計出納簿!$AB$4:$AB$33)+SUMIF(学区会計出納簿!$AF$4:$AF$33,テーブル1[[#This Row],[科　目]],学区会計出納簿!$AH$4:$AH$33)+SUMIF(学区会計出納簿!$AL$4:$AL$33,テーブル1[[#This Row],[科　目]],学区会計出納簿!$AN$4:$AN$33)+SUMIF(学区会計出納簿!$AR$4:$AR$33,テーブル1[[#This Row],[科　目]],学区会計出納簿!$AT$4:$AT$33)+SUMIF(学区会計出納簿!$AX$4:$AX$33,テーブル1[[#This Row],[科　目]],学区会計出納簿!$AZ$4:$AZ$33)+SUMIF(学区会計出納簿!$BD$4:$BD$33,テーブル1[[#This Row],[科　目]],学区会計出納簿!$BF$4:$BF$33)+SUMIF(学区会計出納簿!$BJ$4:$BJ$33,テーブル1[[#This Row],[科　目]],学区会計出納簿!$BL$4:$BL$33)+SUMIF(学区会計出納簿!$BP$4:$BP$33,テーブル1[[#This Row],[科　目]],学区会計出納簿!$BR$4:$BR$33)+SUMIF(学区会計出納簿!$BV$4:$BV$33,テーブル1[[#This Row],[科　目]],学区会計出納簿!$BX$4:$BX$33)+SUMIF(学区会計出納簿!$CB$4:$CB$33,テーブル1[[#This Row],[科　目]],学区会計出納簿!$CD$4:$CD$33)+SUMIF(学区会計出納簿!$CH$4:$CH$33,テーブル1[[#This Row],[科　目]],学区会計出納簿!$CJ$4:$CJ$33)+SUMIF(学区会計出納簿!$CN$4:$CN$33,テーブル1[[#This Row],[科　目]],学区会計出納簿!$CP$4:$CP$33)+SUMIF(学区会計出納簿!$CT$4:$CT$33,テーブル1[[#This Row],[科　目]],学区会計出納簿!$CV$4:$CV$33)+SUMIF(学区会計出納簿!$CZ$4:$CZ$33,テーブル1[[#This Row],[科　目]],学区会計出納簿!$DB$4:$DB$33)</f>
        <v>0</v>
      </c>
      <c r="F15" s="49" t="s">
        <v>24</v>
      </c>
      <c r="H15" s="54"/>
      <c r="I15" s="56"/>
    </row>
    <row r="16" spans="1:9" ht="22.5" customHeight="1">
      <c r="A16" s="4">
        <v>12</v>
      </c>
      <c r="B16" s="5"/>
      <c r="C16" s="5"/>
      <c r="D16" s="53"/>
      <c r="E16" s="48">
        <f>SUMIF(学区会計出納簿!$B$4:$B$33,テーブル1[[#This Row],[科　目]],学区会計出納簿!$D$4:$D$33)+SUMIF(学区会計出納簿!$H$4:$H$33,テーブル1[[#This Row],[科　目]],学区会計出納簿!$J$4:$J$33)+SUMIF(学区会計出納簿!$N$4:$N$33,テーブル1[[#This Row],[科　目]],学区会計出納簿!$P$4:$P$33)+SUMIF(学区会計出納簿!$T$4:$T$33,テーブル1[[#This Row],[科　目]],学区会計出納簿!$V$4:$V$33)+SUMIF(学区会計出納簿!$Z$4:$Z$33,テーブル1[[#This Row],[科　目]],学区会計出納簿!$AB$4:$AB$33)+SUMIF(学区会計出納簿!$AF$4:$AF$33,テーブル1[[#This Row],[科　目]],学区会計出納簿!$AH$4:$AH$33)+SUMIF(学区会計出納簿!$AL$4:$AL$33,テーブル1[[#This Row],[科　目]],学区会計出納簿!$AN$4:$AN$33)+SUMIF(学区会計出納簿!$AR$4:$AR$33,テーブル1[[#This Row],[科　目]],学区会計出納簿!$AT$4:$AT$33)+SUMIF(学区会計出納簿!$AX$4:$AX$33,テーブル1[[#This Row],[科　目]],学区会計出納簿!$AZ$4:$AZ$33)+SUMIF(学区会計出納簿!$BD$4:$BD$33,テーブル1[[#This Row],[科　目]],学区会計出納簿!$BF$4:$BF$33)+SUMIF(学区会計出納簿!$BJ$4:$BJ$33,テーブル1[[#This Row],[科　目]],学区会計出納簿!$BL$4:$BL$33)+SUMIF(学区会計出納簿!$BP$4:$BP$33,テーブル1[[#This Row],[科　目]],学区会計出納簿!$BR$4:$BR$33)+SUMIF(学区会計出納簿!$BV$4:$BV$33,テーブル1[[#This Row],[科　目]],学区会計出納簿!$BX$4:$BX$33)+SUMIF(学区会計出納簿!$CB$4:$CB$33,テーブル1[[#This Row],[科　目]],学区会計出納簿!$CD$4:$CD$33)+SUMIF(学区会計出納簿!$CH$4:$CH$33,テーブル1[[#This Row],[科　目]],学区会計出納簿!$CJ$4:$CJ$33)+SUMIF(学区会計出納簿!$CN$4:$CN$33,テーブル1[[#This Row],[科　目]],学区会計出納簿!$CP$4:$CP$33)+SUMIF(学区会計出納簿!$CT$4:$CT$33,テーブル1[[#This Row],[科　目]],学区会計出納簿!$CV$4:$CV$33)+SUMIF(学区会計出納簿!$CZ$4:$CZ$33,テーブル1[[#This Row],[科　目]],学区会計出納簿!$DB$4:$DB$33)</f>
        <v>0</v>
      </c>
      <c r="F16" s="49"/>
      <c r="H16" s="54"/>
      <c r="I16" s="56"/>
    </row>
    <row r="17" spans="1:9" ht="22.5" customHeight="1">
      <c r="A17" s="4">
        <v>13</v>
      </c>
      <c r="B17" s="5"/>
      <c r="C17" s="5"/>
      <c r="D17" s="47"/>
      <c r="E17" s="48">
        <f>SUMIF(学区会計出納簿!$B$4:$B$33,テーブル1[[#This Row],[科　目]],学区会計出納簿!$D$4:$D$33)+SUMIF(学区会計出納簿!$H$4:$H$33,テーブル1[[#This Row],[科　目]],学区会計出納簿!$J$4:$J$33)+SUMIF(学区会計出納簿!$N$4:$N$33,テーブル1[[#This Row],[科　目]],学区会計出納簿!$P$4:$P$33)+SUMIF(学区会計出納簿!$T$4:$T$33,テーブル1[[#This Row],[科　目]],学区会計出納簿!$V$4:$V$33)+SUMIF(学区会計出納簿!$Z$4:$Z$33,テーブル1[[#This Row],[科　目]],学区会計出納簿!$AB$4:$AB$33)+SUMIF(学区会計出納簿!$AF$4:$AF$33,テーブル1[[#This Row],[科　目]],学区会計出納簿!$AH$4:$AH$33)+SUMIF(学区会計出納簿!$AL$4:$AL$33,テーブル1[[#This Row],[科　目]],学区会計出納簿!$AN$4:$AN$33)+SUMIF(学区会計出納簿!$AR$4:$AR$33,テーブル1[[#This Row],[科　目]],学区会計出納簿!$AT$4:$AT$33)+SUMIF(学区会計出納簿!$AX$4:$AX$33,テーブル1[[#This Row],[科　目]],学区会計出納簿!$AZ$4:$AZ$33)+SUMIF(学区会計出納簿!$BD$4:$BD$33,テーブル1[[#This Row],[科　目]],学区会計出納簿!$BF$4:$BF$33)+SUMIF(学区会計出納簿!$BJ$4:$BJ$33,テーブル1[[#This Row],[科　目]],学区会計出納簿!$BL$4:$BL$33)+SUMIF(学区会計出納簿!$BP$4:$BP$33,テーブル1[[#This Row],[科　目]],学区会計出納簿!$BR$4:$BR$33)+SUMIF(学区会計出納簿!$BV$4:$BV$33,テーブル1[[#This Row],[科　目]],学区会計出納簿!$BX$4:$BX$33)+SUMIF(学区会計出納簿!$CB$4:$CB$33,テーブル1[[#This Row],[科　目]],学区会計出納簿!$CD$4:$CD$33)+SUMIF(学区会計出納簿!$CH$4:$CH$33,テーブル1[[#This Row],[科　目]],学区会計出納簿!$CJ$4:$CJ$33)+SUMIF(学区会計出納簿!$CN$4:$CN$33,テーブル1[[#This Row],[科　目]],学区会計出納簿!$CP$4:$CP$33)+SUMIF(学区会計出納簿!$CT$4:$CT$33,テーブル1[[#This Row],[科　目]],学区会計出納簿!$CV$4:$CV$33)+SUMIF(学区会計出納簿!$CZ$4:$CZ$33,テーブル1[[#This Row],[科　目]],学区会計出納簿!$DB$4:$DB$33)</f>
        <v>0</v>
      </c>
      <c r="F17" s="49"/>
      <c r="H17" s="5"/>
      <c r="I17" s="51"/>
    </row>
    <row r="18" spans="1:9" ht="22.5" customHeight="1">
      <c r="A18" s="4">
        <v>14</v>
      </c>
      <c r="B18" s="5"/>
      <c r="C18" s="5"/>
      <c r="D18" s="47"/>
      <c r="E18" s="48"/>
      <c r="F18" s="49"/>
      <c r="H18" s="5"/>
      <c r="I18" s="5"/>
    </row>
    <row r="19" spans="1:9" ht="22.5" customHeight="1">
      <c r="A19" s="4">
        <v>15</v>
      </c>
      <c r="B19" s="50" t="s">
        <v>25</v>
      </c>
      <c r="C19" s="50"/>
      <c r="D19" s="52" t="s">
        <v>31</v>
      </c>
      <c r="E19" s="48">
        <f>SUMIF(学区会計出納簿!$B$4:$B$33,テーブル1[[#This Row],[科　目]],学区会計出納簿!$E$4:$E$33)+SUMIF(学区会計出納簿!$H$4:$H$33,テーブル1[[#This Row],[科　目]],学区会計出納簿!$K$4:$K$33)+SUMIF(学区会計出納簿!$N$4:$N$33,テーブル1[[#This Row],[科　目]],学区会計出納簿!$Q$4:$Q$33)+SUMIF(学区会計出納簿!$T$4:$T$33,テーブル1[[#This Row],[科　目]],学区会計出納簿!$W$4:$W$33)+SUMIF(学区会計出納簿!$Z$4:$Z$33,テーブル1[[#This Row],[科　目]],学区会計出納簿!$AC$4:$AC$33)+SUMIF(学区会計出納簿!$AF$4:$AF$33,テーブル1[[#This Row],[科　目]],学区会計出納簿!$AI$4:$AI$33)+SUMIF(学区会計出納簿!$AL$4:$AL$33,テーブル1[[#This Row],[科　目]],学区会計出納簿!$AO$4:$AO$33)+SUMIF(学区会計出納簿!$AR$4:$AR$33,テーブル1[[#This Row],[科　目]],学区会計出納簿!$AU$4:$AU$33)+SUMIF(学区会計出納簿!$AX$4:$AX$33,テーブル1[[#This Row],[科　目]],学区会計出納簿!$BA$4:$BA$33)+SUMIF(学区会計出納簿!$BD$4:$BD$33,テーブル1[[#This Row],[科　目]],学区会計出納簿!$BG$4:$BG$33)+SUMIF(学区会計出納簿!$BJ$4:$BJ$33,テーブル1[[#This Row],[科　目]],学区会計出納簿!$BM$4:$BM$33)+SUMIF(学区会計出納簿!BP4:BP33,テーブル1[[#This Row],[科　目]],学区会計出納簿!BS4:BS33)+SUMIF(学区会計出納簿!$BV$4:$BV$33,テーブル1[[#This Row],[科　目]],学区会計出納簿!$BY$4:$BY$33)+SUMIF(学区会計出納簿!$CB$4:$CB$33,テーブル1[[#This Row],[科　目]],学区会計出納簿!$CE$4:$CE$33)+SUMIF(学区会計出納簿!$CH$4:$CH$33,テーブル1[[#This Row],[科　目]],学区会計出納簿!$CK$4:$CK$33)+SUMIF(学区会計出納簿!$CN$4:$CN$33,テーブル1[[#This Row],[科　目]],学区会計出納簿!$CQ$4:$CQ$33)+SUMIF(学区会計出納簿!$CT$4:$CT$33,テーブル1[[#This Row],[科　目]],学区会計出納簿!$CW$4:$CW$33)+SUMIF(学区会計出納簿!$CZ$4:$CZ$33,テーブル1[[#This Row],[科　目]],学区会計出納簿!$DC$4:$DC$33)</f>
        <v>0</v>
      </c>
      <c r="F19" s="49" t="s">
        <v>56</v>
      </c>
      <c r="H19" s="5"/>
      <c r="I19" s="5"/>
    </row>
    <row r="20" spans="1:9" ht="22.5" customHeight="1">
      <c r="A20" s="4">
        <v>16</v>
      </c>
      <c r="B20" s="5"/>
      <c r="C20" s="5"/>
      <c r="D20" s="52" t="s">
        <v>30</v>
      </c>
      <c r="E20" s="48">
        <f>SUMIF(学区会計出納簿!$B$4:$B$33,テーブル1[[#This Row],[科　目]],学区会計出納簿!$E$4:$E$33)+SUMIF(学区会計出納簿!$H$4:$H$33,テーブル1[[#This Row],[科　目]],学区会計出納簿!$K$4:$K$33)+SUMIF(学区会計出納簿!$N$4:$N$33,テーブル1[[#This Row],[科　目]],学区会計出納簿!$Q$4:$Q$33)+SUMIF(学区会計出納簿!$T$4:$T$33,テーブル1[[#This Row],[科　目]],学区会計出納簿!$W$4:$W$33)+SUMIF(学区会計出納簿!$Z$4:$Z$33,テーブル1[[#This Row],[科　目]],学区会計出納簿!$AC$4:$AC$33)+SUMIF(学区会計出納簿!$AF$4:$AF$33,テーブル1[[#This Row],[科　目]],学区会計出納簿!$AI$4:$AI$33)+SUMIF(学区会計出納簿!$AL$4:$AL$33,テーブル1[[#This Row],[科　目]],学区会計出納簿!$AO$4:$AO$33)+SUMIF(学区会計出納簿!$AR$4:$AR$33,テーブル1[[#This Row],[科　目]],学区会計出納簿!$AU$4:$AU$33)+SUMIF(学区会計出納簿!$AX$4:$AX$33,テーブル1[[#This Row],[科　目]],学区会計出納簿!$BA$4:$BA$33)+SUMIF(学区会計出納簿!$BD$4:$BD$33,テーブル1[[#This Row],[科　目]],学区会計出納簿!$BG$4:$BG$33)+SUMIF(学区会計出納簿!$BJ$4:$BJ$33,テーブル1[[#This Row],[科　目]],学区会計出納簿!$BM$4:$BM$33)+SUMIF(学区会計出納簿!BP5:BP34,テーブル1[[#This Row],[科　目]],学区会計出納簿!BS5:BS34)+SUMIF(学区会計出納簿!$BV$4:$BV$33,テーブル1[[#This Row],[科　目]],学区会計出納簿!$BY$4:$BY$33)+SUMIF(学区会計出納簿!$CB$4:$CB$33,テーブル1[[#This Row],[科　目]],学区会計出納簿!$CE$4:$CE$33)+SUMIF(学区会計出納簿!$CH$4:$CH$33,テーブル1[[#This Row],[科　目]],学区会計出納簿!$CK$4:$CK$33)+SUMIF(学区会計出納簿!$CN$4:$CN$33,テーブル1[[#This Row],[科　目]],学区会計出納簿!$CQ$4:$CQ$33)+SUMIF(学区会計出納簿!$CT$4:$CT$33,テーブル1[[#This Row],[科　目]],学区会計出納簿!$CW$4:$CW$33)+SUMIF(学区会計出納簿!$CZ$4:$CZ$33,テーブル1[[#This Row],[科　目]],学区会計出納簿!$DC$4:$DC$33)</f>
        <v>0</v>
      </c>
      <c r="F20" s="49" t="s">
        <v>27</v>
      </c>
    </row>
    <row r="21" spans="1:9" ht="22.5" customHeight="1">
      <c r="A21" s="4">
        <v>17</v>
      </c>
      <c r="B21" s="5"/>
      <c r="C21" s="5"/>
      <c r="D21" s="52" t="s">
        <v>28</v>
      </c>
      <c r="E21" s="48">
        <f>SUMIF(学区会計出納簿!$B$4:$B$33,テーブル1[[#This Row],[科　目]],学区会計出納簿!$E$4:$E$33)+SUMIF(学区会計出納簿!$H$4:$H$33,テーブル1[[#This Row],[科　目]],学区会計出納簿!$K$4:$K$33)+SUMIF(学区会計出納簿!$N$4:$N$33,テーブル1[[#This Row],[科　目]],学区会計出納簿!$Q$4:$Q$33)+SUMIF(学区会計出納簿!$T$4:$T$33,テーブル1[[#This Row],[科　目]],学区会計出納簿!$W$4:$W$33)+SUMIF(学区会計出納簿!$Z$4:$Z$33,テーブル1[[#This Row],[科　目]],学区会計出納簿!$AC$4:$AC$33)+SUMIF(学区会計出納簿!$AF$4:$AF$33,テーブル1[[#This Row],[科　目]],学区会計出納簿!$AI$4:$AI$33)+SUMIF(学区会計出納簿!$AL$4:$AL$33,テーブル1[[#This Row],[科　目]],学区会計出納簿!$AO$4:$AO$33)+SUMIF(学区会計出納簿!$AR$4:$AR$33,テーブル1[[#This Row],[科　目]],学区会計出納簿!$AU$4:$AU$33)+SUMIF(学区会計出納簿!$AX$4:$AX$33,テーブル1[[#This Row],[科　目]],学区会計出納簿!$BA$4:$BA$33)+SUMIF(学区会計出納簿!$BD$4:$BD$33,テーブル1[[#This Row],[科　目]],学区会計出納簿!$BG$4:$BG$33)+SUMIF(学区会計出納簿!$BJ$4:$BJ$33,テーブル1[[#This Row],[科　目]],学区会計出納簿!$BM$4:$BM$33)+SUMIF(学区会計出納簿!BP6:BP35,テーブル1[[#This Row],[科　目]],学区会計出納簿!BS6:BS35)+SUMIF(学区会計出納簿!$BV$4:$BV$33,テーブル1[[#This Row],[科　目]],学区会計出納簿!$BY$4:$BY$33)+SUMIF(学区会計出納簿!$CB$4:$CB$33,テーブル1[[#This Row],[科　目]],学区会計出納簿!$CE$4:$CE$33)+SUMIF(学区会計出納簿!$CH$4:$CH$33,テーブル1[[#This Row],[科　目]],学区会計出納簿!$CK$4:$CK$33)+SUMIF(学区会計出納簿!$CN$4:$CN$33,テーブル1[[#This Row],[科　目]],学区会計出納簿!$CQ$4:$CQ$33)+SUMIF(学区会計出納簿!$CT$4:$CT$33,テーブル1[[#This Row],[科　目]],学区会計出納簿!$CW$4:$CW$33)+SUMIF(学区会計出納簿!$CZ$4:$CZ$33,テーブル1[[#This Row],[科　目]],学区会計出納簿!$DC$4:$DC$33)</f>
        <v>0</v>
      </c>
      <c r="F21" s="49" t="s">
        <v>29</v>
      </c>
    </row>
    <row r="22" spans="1:9" ht="22.5" customHeight="1">
      <c r="A22" s="4">
        <v>18</v>
      </c>
      <c r="B22" s="5"/>
      <c r="C22" s="5"/>
      <c r="D22" s="52" t="s">
        <v>35</v>
      </c>
      <c r="E22" s="48">
        <f>SUMIF(学区会計出納簿!$B$4:$B$33,テーブル1[[#This Row],[科　目]],学区会計出納簿!$E$4:$E$33)+SUMIF(学区会計出納簿!$H$4:$H$33,テーブル1[[#This Row],[科　目]],学区会計出納簿!$K$4:$K$33)+SUMIF(学区会計出納簿!$N$4:$N$33,テーブル1[[#This Row],[科　目]],学区会計出納簿!$Q$4:$Q$33)+SUMIF(学区会計出納簿!$T$4:$T$33,テーブル1[[#This Row],[科　目]],学区会計出納簿!$W$4:$W$33)+SUMIF(学区会計出納簿!$Z$4:$Z$33,テーブル1[[#This Row],[科　目]],学区会計出納簿!$AC$4:$AC$33)+SUMIF(学区会計出納簿!$AF$4:$AF$33,テーブル1[[#This Row],[科　目]],学区会計出納簿!$AI$4:$AI$33)+SUMIF(学区会計出納簿!$AL$4:$AL$33,テーブル1[[#This Row],[科　目]],学区会計出納簿!$AO$4:$AO$33)+SUMIF(学区会計出納簿!$AR$4:$AR$33,テーブル1[[#This Row],[科　目]],学区会計出納簿!$AU$4:$AU$33)+SUMIF(学区会計出納簿!$AX$4:$AX$33,テーブル1[[#This Row],[科　目]],学区会計出納簿!$BA$4:$BA$33)+SUMIF(学区会計出納簿!$BD$4:$BD$33,テーブル1[[#This Row],[科　目]],学区会計出納簿!$BG$4:$BG$33)+SUMIF(学区会計出納簿!$BJ$4:$BJ$33,テーブル1[[#This Row],[科　目]],学区会計出納簿!$BM$4:$BM$33)+SUMIF(学区会計出納簿!BP7:BP36,テーブル1[[#This Row],[科　目]],学区会計出納簿!BS7:BS36)+SUMIF(学区会計出納簿!$BV$4:$BV$33,テーブル1[[#This Row],[科　目]],学区会計出納簿!$BY$4:$BY$33)+SUMIF(学区会計出納簿!$CB$4:$CB$33,テーブル1[[#This Row],[科　目]],学区会計出納簿!$CE$4:$CE$33)+SUMIF(学区会計出納簿!$CH$4:$CH$33,テーブル1[[#This Row],[科　目]],学区会計出納簿!$CK$4:$CK$33)+SUMIF(学区会計出納簿!$CN$4:$CN$33,テーブル1[[#This Row],[科　目]],学区会計出納簿!$CQ$4:$CQ$33)+SUMIF(学区会計出納簿!$CT$4:$CT$33,テーブル1[[#This Row],[科　目]],学区会計出納簿!$CW$4:$CW$33)+SUMIF(学区会計出納簿!$CZ$4:$CZ$33,テーブル1[[#This Row],[科　目]],学区会計出納簿!$DC$4:$DC$33)</f>
        <v>0</v>
      </c>
      <c r="F22" s="49" t="s">
        <v>38</v>
      </c>
    </row>
    <row r="23" spans="1:9" ht="22.5" customHeight="1">
      <c r="A23" s="4">
        <v>19</v>
      </c>
      <c r="B23" s="5"/>
      <c r="C23" s="5"/>
      <c r="D23" s="52" t="s">
        <v>36</v>
      </c>
      <c r="E23" s="48">
        <f>SUMIF(学区会計出納簿!$B$4:$B$33,テーブル1[[#This Row],[科　目]],学区会計出納簿!$E$4:$E$33)+SUMIF(学区会計出納簿!$H$4:$H$33,テーブル1[[#This Row],[科　目]],学区会計出納簿!$K$4:$K$33)+SUMIF(学区会計出納簿!$N$4:$N$33,テーブル1[[#This Row],[科　目]],学区会計出納簿!$Q$4:$Q$33)+SUMIF(学区会計出納簿!$T$4:$T$33,テーブル1[[#This Row],[科　目]],学区会計出納簿!$W$4:$W$33)+SUMIF(学区会計出納簿!$Z$4:$Z$33,テーブル1[[#This Row],[科　目]],学区会計出納簿!$AC$4:$AC$33)+SUMIF(学区会計出納簿!$AF$4:$AF$33,テーブル1[[#This Row],[科　目]],学区会計出納簿!$AI$4:$AI$33)+SUMIF(学区会計出納簿!$AL$4:$AL$33,テーブル1[[#This Row],[科　目]],学区会計出納簿!$AO$4:$AO$33)+SUMIF(学区会計出納簿!$AR$4:$AR$33,テーブル1[[#This Row],[科　目]],学区会計出納簿!$AU$4:$AU$33)+SUMIF(学区会計出納簿!$AX$4:$AX$33,テーブル1[[#This Row],[科　目]],学区会計出納簿!$BA$4:$BA$33)+SUMIF(学区会計出納簿!$BD$4:$BD$33,テーブル1[[#This Row],[科　目]],学区会計出納簿!$BG$4:$BG$33)+SUMIF(学区会計出納簿!$BJ$4:$BJ$33,テーブル1[[#This Row],[科　目]],学区会計出納簿!$BM$4:$BM$33)+SUMIF(学区会計出納簿!BP8:BP37,テーブル1[[#This Row],[科　目]],学区会計出納簿!BS8:BS37)+SUMIF(学区会計出納簿!$BV$4:$BV$33,テーブル1[[#This Row],[科　目]],学区会計出納簿!$BY$4:$BY$33)+SUMIF(学区会計出納簿!$CB$4:$CB$33,テーブル1[[#This Row],[科　目]],学区会計出納簿!$CE$4:$CE$33)+SUMIF(学区会計出納簿!$CH$4:$CH$33,テーブル1[[#This Row],[科　目]],学区会計出納簿!$CK$4:$CK$33)+SUMIF(学区会計出納簿!$CN$4:$CN$33,テーブル1[[#This Row],[科　目]],学区会計出納簿!$CQ$4:$CQ$33)+SUMIF(学区会計出納簿!$CT$4:$CT$33,テーブル1[[#This Row],[科　目]],学区会計出納簿!$CW$4:$CW$33)+SUMIF(学区会計出納簿!$CZ$4:$CZ$33,テーブル1[[#This Row],[科　目]],学区会計出納簿!$DC$4:$DC$33)</f>
        <v>0</v>
      </c>
      <c r="F23" s="49" t="s">
        <v>37</v>
      </c>
    </row>
    <row r="24" spans="1:9" ht="22.5" customHeight="1">
      <c r="A24" s="4">
        <v>20</v>
      </c>
      <c r="B24" s="5"/>
      <c r="C24" s="5"/>
      <c r="D24" s="52" t="s">
        <v>45</v>
      </c>
      <c r="E24" s="48">
        <f>SUMIF(学区会計出納簿!$B$4:$B$33,テーブル1[[#This Row],[科　目]],学区会計出納簿!$E$4:$E$33)+SUMIF(学区会計出納簿!$H$4:$H$33,テーブル1[[#This Row],[科　目]],学区会計出納簿!$K$4:$K$33)+SUMIF(学区会計出納簿!$N$4:$N$33,テーブル1[[#This Row],[科　目]],学区会計出納簿!$Q$4:$Q$33)+SUMIF(学区会計出納簿!$T$4:$T$33,テーブル1[[#This Row],[科　目]],学区会計出納簿!$W$4:$W$33)+SUMIF(学区会計出納簿!$Z$4:$Z$33,テーブル1[[#This Row],[科　目]],学区会計出納簿!$AC$4:$AC$33)+SUMIF(学区会計出納簿!$AF$4:$AF$33,テーブル1[[#This Row],[科　目]],学区会計出納簿!$AI$4:$AI$33)+SUMIF(学区会計出納簿!$AL$4:$AL$33,テーブル1[[#This Row],[科　目]],学区会計出納簿!$AO$4:$AO$33)+SUMIF(学区会計出納簿!$AR$4:$AR$33,テーブル1[[#This Row],[科　目]],学区会計出納簿!$AU$4:$AU$33)+SUMIF(学区会計出納簿!$AX$4:$AX$33,テーブル1[[#This Row],[科　目]],学区会計出納簿!$BA$4:$BA$33)+SUMIF(学区会計出納簿!$BD$4:$BD$33,テーブル1[[#This Row],[科　目]],学区会計出納簿!$BG$4:$BG$33)+SUMIF(学区会計出納簿!$BJ$4:$BJ$33,テーブル1[[#This Row],[科　目]],学区会計出納簿!$BM$4:$BM$33)+SUMIF(学区会計出納簿!BP9:BP38,テーブル1[[#This Row],[科　目]],学区会計出納簿!BS9:BS38)+SUMIF(学区会計出納簿!$BV$4:$BV$33,テーブル1[[#This Row],[科　目]],学区会計出納簿!$BY$4:$BY$33)+SUMIF(学区会計出納簿!$CB$4:$CB$33,テーブル1[[#This Row],[科　目]],学区会計出納簿!$CE$4:$CE$33)+SUMIF(学区会計出納簿!$CH$4:$CH$33,テーブル1[[#This Row],[科　目]],学区会計出納簿!$CK$4:$CK$33)+SUMIF(学区会計出納簿!$CN$4:$CN$33,テーブル1[[#This Row],[科　目]],学区会計出納簿!$CQ$4:$CQ$33)+SUMIF(学区会計出納簿!$CT$4:$CT$33,テーブル1[[#This Row],[科　目]],学区会計出納簿!$CW$4:$CW$33)+SUMIF(学区会計出納簿!$CZ$4:$CZ$33,テーブル1[[#This Row],[科　目]],学区会計出納簿!$DC$4:$DC$33)</f>
        <v>0</v>
      </c>
      <c r="F24" s="49" t="s">
        <v>46</v>
      </c>
    </row>
    <row r="25" spans="1:9" ht="22.5" customHeight="1">
      <c r="A25" s="4">
        <v>21</v>
      </c>
      <c r="B25" s="5"/>
      <c r="C25" s="5"/>
      <c r="D25" s="52" t="s">
        <v>65</v>
      </c>
      <c r="E25" s="48">
        <f>SUMIF(学区会計出納簿!$B$4:$B$33,テーブル1[[#This Row],[科　目]],学区会計出納簿!$E$4:$E$33)+SUMIF(学区会計出納簿!$H$4:$H$33,テーブル1[[#This Row],[科　目]],学区会計出納簿!$K$4:$K$33)+SUMIF(学区会計出納簿!$N$4:$N$33,テーブル1[[#This Row],[科　目]],学区会計出納簿!$Q$4:$Q$33)+SUMIF(学区会計出納簿!$T$4:$T$33,テーブル1[[#This Row],[科　目]],学区会計出納簿!$W$4:$W$33)+SUMIF(学区会計出納簿!$Z$4:$Z$33,テーブル1[[#This Row],[科　目]],学区会計出納簿!$AC$4:$AC$33)+SUMIF(学区会計出納簿!$AF$4:$AF$33,テーブル1[[#This Row],[科　目]],学区会計出納簿!$AI$4:$AI$33)+SUMIF(学区会計出納簿!$AL$4:$AL$33,テーブル1[[#This Row],[科　目]],学区会計出納簿!$AO$4:$AO$33)+SUMIF(学区会計出納簿!$AR$4:$AR$33,テーブル1[[#This Row],[科　目]],学区会計出納簿!$AU$4:$AU$33)+SUMIF(学区会計出納簿!$AX$4:$AX$33,テーブル1[[#This Row],[科　目]],学区会計出納簿!$BA$4:$BA$33)+SUMIF(学区会計出納簿!$BD$4:$BD$33,テーブル1[[#This Row],[科　目]],学区会計出納簿!$BG$4:$BG$33)+SUMIF(学区会計出納簿!$BJ$4:$BJ$33,テーブル1[[#This Row],[科　目]],学区会計出納簿!$BM$4:$BM$33)+SUMIF(学区会計出納簿!BP10:BP39,テーブル1[[#This Row],[科　目]],学区会計出納簿!BS10:BS39)+SUMIF(学区会計出納簿!$BV$4:$BV$33,テーブル1[[#This Row],[科　目]],学区会計出納簿!$BY$4:$BY$33)+SUMIF(学区会計出納簿!$CB$4:$CB$33,テーブル1[[#This Row],[科　目]],学区会計出納簿!$CE$4:$CE$33)+SUMIF(学区会計出納簿!$CH$4:$CH$33,テーブル1[[#This Row],[科　目]],学区会計出納簿!$CK$4:$CK$33)+SUMIF(学区会計出納簿!$CN$4:$CN$33,テーブル1[[#This Row],[科　目]],学区会計出納簿!$CQ$4:$CQ$33)+SUMIF(学区会計出納簿!$CT$4:$CT$33,テーブル1[[#This Row],[科　目]],学区会計出納簿!$CW$4:$CW$33)+SUMIF(学区会計出納簿!$CZ$4:$CZ$33,テーブル1[[#This Row],[科　目]],学区会計出納簿!$DC$4:$DC$33)</f>
        <v>0</v>
      </c>
      <c r="F25" s="49" t="s">
        <v>49</v>
      </c>
    </row>
    <row r="26" spans="1:9" ht="22.5" customHeight="1">
      <c r="A26" s="4">
        <v>22</v>
      </c>
      <c r="B26" s="5"/>
      <c r="C26" s="5" t="s">
        <v>33</v>
      </c>
      <c r="D26" s="52" t="s">
        <v>66</v>
      </c>
      <c r="E26" s="48">
        <f>SUMIF(学区会計出納簿!$B$4:$B$33,テーブル1[[#This Row],[科　目]],学区会計出納簿!$E$4:$E$33)+SUMIF(学区会計出納簿!$H$4:$H$33,テーブル1[[#This Row],[科　目]],学区会計出納簿!$K$4:$K$33)+SUMIF(学区会計出納簿!$N$4:$N$33,テーブル1[[#This Row],[科　目]],学区会計出納簿!$Q$4:$Q$33)+SUMIF(学区会計出納簿!$T$4:$T$33,テーブル1[[#This Row],[科　目]],学区会計出納簿!$W$4:$W$33)+SUMIF(学区会計出納簿!$Z$4:$Z$33,テーブル1[[#This Row],[科　目]],学区会計出納簿!$AC$4:$AC$33)+SUMIF(学区会計出納簿!$AF$4:$AF$33,テーブル1[[#This Row],[科　目]],学区会計出納簿!$AI$4:$AI$33)+SUMIF(学区会計出納簿!$AL$4:$AL$33,テーブル1[[#This Row],[科　目]],学区会計出納簿!$AO$4:$AO$33)+SUMIF(学区会計出納簿!$AR$4:$AR$33,テーブル1[[#This Row],[科　目]],学区会計出納簿!$AU$4:$AU$33)+SUMIF(学区会計出納簿!$AX$4:$AX$33,テーブル1[[#This Row],[科　目]],学区会計出納簿!$BA$4:$BA$33)+SUMIF(学区会計出納簿!$BD$4:$BD$33,テーブル1[[#This Row],[科　目]],学区会計出納簿!$BG$4:$BG$33)+SUMIF(学区会計出納簿!$BJ$4:$BJ$33,テーブル1[[#This Row],[科　目]],学区会計出納簿!$BM$4:$BM$33)+SUMIF(学区会計出納簿!BP11:BP40,テーブル1[[#This Row],[科　目]],学区会計出納簿!BS11:BS40)+SUMIF(学区会計出納簿!$BV$4:$BV$33,テーブル1[[#This Row],[科　目]],学区会計出納簿!$BY$4:$BY$33)+SUMIF(学区会計出納簿!$CB$4:$CB$33,テーブル1[[#This Row],[科　目]],学区会計出納簿!$CE$4:$CE$33)+SUMIF(学区会計出納簿!$CH$4:$CH$33,テーブル1[[#This Row],[科　目]],学区会計出納簿!$CK$4:$CK$33)+SUMIF(学区会計出納簿!$CN$4:$CN$33,テーブル1[[#This Row],[科　目]],学区会計出納簿!$CQ$4:$CQ$33)+SUMIF(学区会計出納簿!$CT$4:$CT$33,テーブル1[[#This Row],[科　目]],学区会計出納簿!$CW$4:$CW$33)+SUMIF(学区会計出納簿!$CZ$4:$CZ$33,テーブル1[[#This Row],[科　目]],学区会計出納簿!$DC$4:$DC$33)</f>
        <v>0</v>
      </c>
      <c r="F26" s="49" t="s">
        <v>34</v>
      </c>
    </row>
    <row r="27" spans="1:9" ht="22.5" customHeight="1">
      <c r="A27" s="4">
        <v>23</v>
      </c>
      <c r="B27" s="5"/>
      <c r="C27" s="5"/>
      <c r="D27" s="52" t="s">
        <v>67</v>
      </c>
      <c r="E27" s="48">
        <f>SUMIF(学区会計出納簿!$B$4:$B$33,テーブル1[[#This Row],[科　目]],学区会計出納簿!$E$4:$E$33)+SUMIF(学区会計出納簿!$H$4:$H$33,テーブル1[[#This Row],[科　目]],学区会計出納簿!$K$4:$K$33)+SUMIF(学区会計出納簿!$N$4:$N$33,テーブル1[[#This Row],[科　目]],学区会計出納簿!$Q$4:$Q$33)+SUMIF(学区会計出納簿!$T$4:$T$33,テーブル1[[#This Row],[科　目]],学区会計出納簿!$W$4:$W$33)+SUMIF(学区会計出納簿!$Z$4:$Z$33,テーブル1[[#This Row],[科　目]],学区会計出納簿!$AC$4:$AC$33)+SUMIF(学区会計出納簿!$AF$4:$AF$33,テーブル1[[#This Row],[科　目]],学区会計出納簿!$AI$4:$AI$33)+SUMIF(学区会計出納簿!$AL$4:$AL$33,テーブル1[[#This Row],[科　目]],学区会計出納簿!$AO$4:$AO$33)+SUMIF(学区会計出納簿!$AR$4:$AR$33,テーブル1[[#This Row],[科　目]],学区会計出納簿!$AU$4:$AU$33)+SUMIF(学区会計出納簿!$AX$4:$AX$33,テーブル1[[#This Row],[科　目]],学区会計出納簿!$BA$4:$BA$33)+SUMIF(学区会計出納簿!$BD$4:$BD$33,テーブル1[[#This Row],[科　目]],学区会計出納簿!$BG$4:$BG$33)+SUMIF(学区会計出納簿!$BJ$4:$BJ$33,テーブル1[[#This Row],[科　目]],学区会計出納簿!$BM$4:$BM$33)+SUMIF(学区会計出納簿!BP12:BP41,テーブル1[[#This Row],[科　目]],学区会計出納簿!BS12:BS41)+SUMIF(学区会計出納簿!$BV$4:$BV$33,テーブル1[[#This Row],[科　目]],学区会計出納簿!$BY$4:$BY$33)+SUMIF(学区会計出納簿!$CB$4:$CB$33,テーブル1[[#This Row],[科　目]],学区会計出納簿!$CE$4:$CE$33)+SUMIF(学区会計出納簿!$CH$4:$CH$33,テーブル1[[#This Row],[科　目]],学区会計出納簿!$CK$4:$CK$33)+SUMIF(学区会計出納簿!$CN$4:$CN$33,テーブル1[[#This Row],[科　目]],学区会計出納簿!$CQ$4:$CQ$33)+SUMIF(学区会計出納簿!$CT$4:$CT$33,テーブル1[[#This Row],[科　目]],学区会計出納簿!$CW$4:$CW$33)+SUMIF(学区会計出納簿!$CZ$4:$CZ$33,テーブル1[[#This Row],[科　目]],学区会計出納簿!$DC$4:$DC$33)</f>
        <v>0</v>
      </c>
      <c r="F27" s="49" t="s">
        <v>32</v>
      </c>
    </row>
    <row r="28" spans="1:9" ht="22.5" customHeight="1">
      <c r="A28" s="4">
        <v>24</v>
      </c>
      <c r="B28" s="5"/>
      <c r="C28" s="5"/>
      <c r="D28" s="52" t="s">
        <v>68</v>
      </c>
      <c r="E28" s="48">
        <f>SUMIF(学区会計出納簿!$B$4:$B$33,テーブル1[[#This Row],[科　目]],学区会計出納簿!$E$4:$E$33)+SUMIF(学区会計出納簿!$H$4:$H$33,テーブル1[[#This Row],[科　目]],学区会計出納簿!$K$4:$K$33)+SUMIF(学区会計出納簿!$N$4:$N$33,テーブル1[[#This Row],[科　目]],学区会計出納簿!$Q$4:$Q$33)+SUMIF(学区会計出納簿!$T$4:$T$33,テーブル1[[#This Row],[科　目]],学区会計出納簿!$W$4:$W$33)+SUMIF(学区会計出納簿!$Z$4:$Z$33,テーブル1[[#This Row],[科　目]],学区会計出納簿!$AC$4:$AC$33)+SUMIF(学区会計出納簿!$AF$4:$AF$33,テーブル1[[#This Row],[科　目]],学区会計出納簿!$AI$4:$AI$33)+SUMIF(学区会計出納簿!$AL$4:$AL$33,テーブル1[[#This Row],[科　目]],学区会計出納簿!$AO$4:$AO$33)+SUMIF(学区会計出納簿!$AR$4:$AR$33,テーブル1[[#This Row],[科　目]],学区会計出納簿!$AU$4:$AU$33)+SUMIF(学区会計出納簿!$AX$4:$AX$33,テーブル1[[#This Row],[科　目]],学区会計出納簿!$BA$4:$BA$33)+SUMIF(学区会計出納簿!$BD$4:$BD$33,テーブル1[[#This Row],[科　目]],学区会計出納簿!$BG$4:$BG$33)+SUMIF(学区会計出納簿!$BJ$4:$BJ$33,テーブル1[[#This Row],[科　目]],学区会計出納簿!$BM$4:$BM$33)+SUMIF(学区会計出納簿!BP13:BP42,テーブル1[[#This Row],[科　目]],学区会計出納簿!BS13:BS42)+SUMIF(学区会計出納簿!$BV$4:$BV$33,テーブル1[[#This Row],[科　目]],学区会計出納簿!$BY$4:$BY$33)+SUMIF(学区会計出納簿!$CB$4:$CB$33,テーブル1[[#This Row],[科　目]],学区会計出納簿!$CE$4:$CE$33)+SUMIF(学区会計出納簿!$CH$4:$CH$33,テーブル1[[#This Row],[科　目]],学区会計出納簿!$CK$4:$CK$33)+SUMIF(学区会計出納簿!$CN$4:$CN$33,テーブル1[[#This Row],[科　目]],学区会計出納簿!$CQ$4:$CQ$33)+SUMIF(学区会計出納簿!$CT$4:$CT$33,テーブル1[[#This Row],[科　目]],学区会計出納簿!$CW$4:$CW$33)+SUMIF(学区会計出納簿!$CZ$4:$CZ$33,テーブル1[[#This Row],[科　目]],学区会計出納簿!$DC$4:$DC$33)</f>
        <v>0</v>
      </c>
      <c r="F28" s="49" t="s">
        <v>57</v>
      </c>
    </row>
    <row r="29" spans="1:9" ht="22.5" customHeight="1">
      <c r="A29" s="4">
        <v>25</v>
      </c>
      <c r="B29" s="5"/>
      <c r="C29" s="5"/>
      <c r="D29" s="52" t="s">
        <v>69</v>
      </c>
      <c r="E29" s="48">
        <f>SUMIF(学区会計出納簿!$B$4:$B$33,テーブル1[[#This Row],[科　目]],学区会計出納簿!$E$4:$E$33)+SUMIF(学区会計出納簿!$H$4:$H$33,テーブル1[[#This Row],[科　目]],学区会計出納簿!$K$4:$K$33)+SUMIF(学区会計出納簿!$N$4:$N$33,テーブル1[[#This Row],[科　目]],学区会計出納簿!$Q$4:$Q$33)+SUMIF(学区会計出納簿!$T$4:$T$33,テーブル1[[#This Row],[科　目]],学区会計出納簿!$W$4:$W$33)+SUMIF(学区会計出納簿!$Z$4:$Z$33,テーブル1[[#This Row],[科　目]],学区会計出納簿!$AC$4:$AC$33)+SUMIF(学区会計出納簿!$AF$4:$AF$33,テーブル1[[#This Row],[科　目]],学区会計出納簿!$AI$4:$AI$33)+SUMIF(学区会計出納簿!$AL$4:$AL$33,テーブル1[[#This Row],[科　目]],学区会計出納簿!$AO$4:$AO$33)+SUMIF(学区会計出納簿!$AR$4:$AR$33,テーブル1[[#This Row],[科　目]],学区会計出納簿!$AU$4:$AU$33)+SUMIF(学区会計出納簿!$AX$4:$AX$33,テーブル1[[#This Row],[科　目]],学区会計出納簿!$BA$4:$BA$33)+SUMIF(学区会計出納簿!$BD$4:$BD$33,テーブル1[[#This Row],[科　目]],学区会計出納簿!$BG$4:$BG$33)+SUMIF(学区会計出納簿!$BJ$4:$BJ$33,テーブル1[[#This Row],[科　目]],学区会計出納簿!$BM$4:$BM$33)+SUMIF(学区会計出納簿!BP14:BP43,テーブル1[[#This Row],[科　目]],学区会計出納簿!BS14:BS43)+SUMIF(学区会計出納簿!$BV$4:$BV$33,テーブル1[[#This Row],[科　目]],学区会計出納簿!$BY$4:$BY$33)+SUMIF(学区会計出納簿!$CB$4:$CB$33,テーブル1[[#This Row],[科　目]],学区会計出納簿!$CE$4:$CE$33)+SUMIF(学区会計出納簿!$CH$4:$CH$33,テーブル1[[#This Row],[科　目]],学区会計出納簿!$CK$4:$CK$33)+SUMIF(学区会計出納簿!$CN$4:$CN$33,テーブル1[[#This Row],[科　目]],学区会計出納簿!$CQ$4:$CQ$33)+SUMIF(学区会計出納簿!$CT$4:$CT$33,テーブル1[[#This Row],[科　目]],学区会計出納簿!$CW$4:$CW$33)+SUMIF(学区会計出納簿!$CZ$4:$CZ$33,テーブル1[[#This Row],[科　目]],学区会計出納簿!$DC$4:$DC$33)</f>
        <v>0</v>
      </c>
      <c r="F29" s="49" t="s">
        <v>39</v>
      </c>
    </row>
    <row r="30" spans="1:9" ht="22.5" customHeight="1">
      <c r="A30" s="4">
        <v>26</v>
      </c>
      <c r="B30" s="5"/>
      <c r="C30" s="5"/>
      <c r="D30" s="52" t="s">
        <v>70</v>
      </c>
      <c r="E30" s="48">
        <f>SUMIF(学区会計出納簿!$B$4:$B$33,テーブル1[[#This Row],[科　目]],学区会計出納簿!$E$4:$E$33)+SUMIF(学区会計出納簿!$H$4:$H$33,テーブル1[[#This Row],[科　目]],学区会計出納簿!$K$4:$K$33)+SUMIF(学区会計出納簿!$N$4:$N$33,テーブル1[[#This Row],[科　目]],学区会計出納簿!$Q$4:$Q$33)+SUMIF(学区会計出納簿!$T$4:$T$33,テーブル1[[#This Row],[科　目]],学区会計出納簿!$W$4:$W$33)+SUMIF(学区会計出納簿!$Z$4:$Z$33,テーブル1[[#This Row],[科　目]],学区会計出納簿!$AC$4:$AC$33)+SUMIF(学区会計出納簿!$AF$4:$AF$33,テーブル1[[#This Row],[科　目]],学区会計出納簿!$AI$4:$AI$33)+SUMIF(学区会計出納簿!$AL$4:$AL$33,テーブル1[[#This Row],[科　目]],学区会計出納簿!$AO$4:$AO$33)+SUMIF(学区会計出納簿!$AR$4:$AR$33,テーブル1[[#This Row],[科　目]],学区会計出納簿!$AU$4:$AU$33)+SUMIF(学区会計出納簿!$AX$4:$AX$33,テーブル1[[#This Row],[科　目]],学区会計出納簿!$BA$4:$BA$33)+SUMIF(学区会計出納簿!$BD$4:$BD$33,テーブル1[[#This Row],[科　目]],学区会計出納簿!$BG$4:$BG$33)+SUMIF(学区会計出納簿!$BJ$4:$BJ$33,テーブル1[[#This Row],[科　目]],学区会計出納簿!$BM$4:$BM$33)+SUMIF(学区会計出納簿!BP15:BP44,テーブル1[[#This Row],[科　目]],学区会計出納簿!BS15:BS44)+SUMIF(学区会計出納簿!$BV$4:$BV$33,テーブル1[[#This Row],[科　目]],学区会計出納簿!$BY$4:$BY$33)+SUMIF(学区会計出納簿!$CB$4:$CB$33,テーブル1[[#This Row],[科　目]],学区会計出納簿!$CE$4:$CE$33)+SUMIF(学区会計出納簿!$CH$4:$CH$33,テーブル1[[#This Row],[科　目]],学区会計出納簿!$CK$4:$CK$33)+SUMIF(学区会計出納簿!$CN$4:$CN$33,テーブル1[[#This Row],[科　目]],学区会計出納簿!$CQ$4:$CQ$33)+SUMIF(学区会計出納簿!$CT$4:$CT$33,テーブル1[[#This Row],[科　目]],学区会計出納簿!$CW$4:$CW$33)+SUMIF(学区会計出納簿!$CZ$4:$CZ$33,テーブル1[[#This Row],[科　目]],学区会計出納簿!$DC$4:$DC$33)</f>
        <v>0</v>
      </c>
      <c r="F30" s="49" t="s">
        <v>40</v>
      </c>
    </row>
    <row r="31" spans="1:9" ht="22.5" customHeight="1">
      <c r="A31" s="4">
        <v>27</v>
      </c>
      <c r="B31" s="5"/>
      <c r="C31" s="5"/>
      <c r="D31" s="52" t="s">
        <v>50</v>
      </c>
      <c r="E31" s="48">
        <f>SUMIF(学区会計出納簿!$B$4:$B$33,テーブル1[[#This Row],[科　目]],学区会計出納簿!$E$4:$E$33)+SUMIF(学区会計出納簿!$H$4:$H$33,テーブル1[[#This Row],[科　目]],学区会計出納簿!$K$4:$K$33)+SUMIF(学区会計出納簿!$N$4:$N$33,テーブル1[[#This Row],[科　目]],学区会計出納簿!$Q$4:$Q$33)+SUMIF(学区会計出納簿!$T$4:$T$33,テーブル1[[#This Row],[科　目]],学区会計出納簿!$W$4:$W$33)+SUMIF(学区会計出納簿!$Z$4:$Z$33,テーブル1[[#This Row],[科　目]],学区会計出納簿!$AC$4:$AC$33)+SUMIF(学区会計出納簿!$AF$4:$AF$33,テーブル1[[#This Row],[科　目]],学区会計出納簿!$AI$4:$AI$33)+SUMIF(学区会計出納簿!$AL$4:$AL$33,テーブル1[[#This Row],[科　目]],学区会計出納簿!$AO$4:$AO$33)+SUMIF(学区会計出納簿!$AR$4:$AR$33,テーブル1[[#This Row],[科　目]],学区会計出納簿!$AU$4:$AU$33)+SUMIF(学区会計出納簿!$AX$4:$AX$33,テーブル1[[#This Row],[科　目]],学区会計出納簿!$BA$4:$BA$33)+SUMIF(学区会計出納簿!$BD$4:$BD$33,テーブル1[[#This Row],[科　目]],学区会計出納簿!$BG$4:$BG$33)+SUMIF(学区会計出納簿!$BJ$4:$BJ$33,テーブル1[[#This Row],[科　目]],学区会計出納簿!$BM$4:$BM$33)+SUMIF(学区会計出納簿!BP16:BP45,テーブル1[[#This Row],[科　目]],学区会計出納簿!BS16:BS45)+SUMIF(学区会計出納簿!$BV$4:$BV$33,テーブル1[[#This Row],[科　目]],学区会計出納簿!$BY$4:$BY$33)+SUMIF(学区会計出納簿!$CB$4:$CB$33,テーブル1[[#This Row],[科　目]],学区会計出納簿!$CE$4:$CE$33)+SUMIF(学区会計出納簿!$CH$4:$CH$33,テーブル1[[#This Row],[科　目]],学区会計出納簿!$CK$4:$CK$33)+SUMIF(学区会計出納簿!$CN$4:$CN$33,テーブル1[[#This Row],[科　目]],学区会計出納簿!$CQ$4:$CQ$33)+SUMIF(学区会計出納簿!$CT$4:$CT$33,テーブル1[[#This Row],[科　目]],学区会計出納簿!$CW$4:$CW$33)+SUMIF(学区会計出納簿!$CZ$4:$CZ$33,テーブル1[[#This Row],[科　目]],学区会計出納簿!$DC$4:$DC$33)</f>
        <v>0</v>
      </c>
      <c r="F31" s="49" t="s">
        <v>51</v>
      </c>
    </row>
    <row r="32" spans="1:9" ht="22.5" customHeight="1">
      <c r="A32" s="4">
        <v>28</v>
      </c>
      <c r="B32" s="5"/>
      <c r="C32" s="5"/>
      <c r="D32" s="52" t="s">
        <v>41</v>
      </c>
      <c r="E32" s="48">
        <f>SUMIF(学区会計出納簿!$B$4:$B$33,テーブル1[[#This Row],[科　目]],学区会計出納簿!$E$4:$E$33)+SUMIF(学区会計出納簿!$H$4:$H$33,テーブル1[[#This Row],[科　目]],学区会計出納簿!$K$4:$K$33)+SUMIF(学区会計出納簿!$N$4:$N$33,テーブル1[[#This Row],[科　目]],学区会計出納簿!$Q$4:$Q$33)+SUMIF(学区会計出納簿!$T$4:$T$33,テーブル1[[#This Row],[科　目]],学区会計出納簿!$W$4:$W$33)+SUMIF(学区会計出納簿!$Z$4:$Z$33,テーブル1[[#This Row],[科　目]],学区会計出納簿!$AC$4:$AC$33)+SUMIF(学区会計出納簿!$AF$4:$AF$33,テーブル1[[#This Row],[科　目]],学区会計出納簿!$AI$4:$AI$33)+SUMIF(学区会計出納簿!$AL$4:$AL$33,テーブル1[[#This Row],[科　目]],学区会計出納簿!$AO$4:$AO$33)+SUMIF(学区会計出納簿!$AR$4:$AR$33,テーブル1[[#This Row],[科　目]],学区会計出納簿!$AU$4:$AU$33)+SUMIF(学区会計出納簿!$AX$4:$AX$33,テーブル1[[#This Row],[科　目]],学区会計出納簿!$BA$4:$BA$33)+SUMIF(学区会計出納簿!$BD$4:$BD$33,テーブル1[[#This Row],[科　目]],学区会計出納簿!$BG$4:$BG$33)+SUMIF(学区会計出納簿!$BJ$4:$BJ$33,テーブル1[[#This Row],[科　目]],学区会計出納簿!$BM$4:$BM$33)+SUMIF(学区会計出納簿!BP17:BP46,テーブル1[[#This Row],[科　目]],学区会計出納簿!BS17:BS46)+SUMIF(学区会計出納簿!$BV$4:$BV$33,テーブル1[[#This Row],[科　目]],学区会計出納簿!$BY$4:$BY$33)+SUMIF(学区会計出納簿!$CB$4:$CB$33,テーブル1[[#This Row],[科　目]],学区会計出納簿!$CE$4:$CE$33)+SUMIF(学区会計出納簿!$CH$4:$CH$33,テーブル1[[#This Row],[科　目]],学区会計出納簿!$CK$4:$CK$33)+SUMIF(学区会計出納簿!$CN$4:$CN$33,テーブル1[[#This Row],[科　目]],学区会計出納簿!$CQ$4:$CQ$33)+SUMIF(学区会計出納簿!$CT$4:$CT$33,テーブル1[[#This Row],[科　目]],学区会計出納簿!$CW$4:$CW$33)+SUMIF(学区会計出納簿!$CZ$4:$CZ$33,テーブル1[[#This Row],[科　目]],学区会計出納簿!$DC$4:$DC$33)</f>
        <v>0</v>
      </c>
      <c r="F32" s="49" t="s">
        <v>42</v>
      </c>
    </row>
    <row r="33" spans="1:6" ht="22.5" customHeight="1">
      <c r="A33" s="4">
        <v>29</v>
      </c>
      <c r="B33" s="5"/>
      <c r="C33" s="5"/>
      <c r="D33" s="52" t="s">
        <v>52</v>
      </c>
      <c r="E33" s="48">
        <f>SUMIF(学区会計出納簿!$B$4:$B$33,テーブル1[[#This Row],[科　目]],学区会計出納簿!$E$4:$E$33)+SUMIF(学区会計出納簿!$H$4:$H$33,テーブル1[[#This Row],[科　目]],学区会計出納簿!$K$4:$K$33)+SUMIF(学区会計出納簿!$N$4:$N$33,テーブル1[[#This Row],[科　目]],学区会計出納簿!$Q$4:$Q$33)+SUMIF(学区会計出納簿!$T$4:$T$33,テーブル1[[#This Row],[科　目]],学区会計出納簿!$W$4:$W$33)+SUMIF(学区会計出納簿!$Z$4:$Z$33,テーブル1[[#This Row],[科　目]],学区会計出納簿!$AC$4:$AC$33)+SUMIF(学区会計出納簿!$AF$4:$AF$33,テーブル1[[#This Row],[科　目]],学区会計出納簿!$AI$4:$AI$33)+SUMIF(学区会計出納簿!$AL$4:$AL$33,テーブル1[[#This Row],[科　目]],学区会計出納簿!$AO$4:$AO$33)+SUMIF(学区会計出納簿!$AR$4:$AR$33,テーブル1[[#This Row],[科　目]],学区会計出納簿!$AU$4:$AU$33)+SUMIF(学区会計出納簿!$AX$4:$AX$33,テーブル1[[#This Row],[科　目]],学区会計出納簿!$BA$4:$BA$33)+SUMIF(学区会計出納簿!$BD$4:$BD$33,テーブル1[[#This Row],[科　目]],学区会計出納簿!$BG$4:$BG$33)+SUMIF(学区会計出納簿!$BJ$4:$BJ$33,テーブル1[[#This Row],[科　目]],学区会計出納簿!$BM$4:$BM$33)+SUMIF(学区会計出納簿!BP18:BP47,テーブル1[[#This Row],[科　目]],学区会計出納簿!BS18:BS47)+SUMIF(学区会計出納簿!$BV$4:$BV$33,テーブル1[[#This Row],[科　目]],学区会計出納簿!$BY$4:$BY$33)+SUMIF(学区会計出納簿!$CB$4:$CB$33,テーブル1[[#This Row],[科　目]],学区会計出納簿!$CE$4:$CE$33)+SUMIF(学区会計出納簿!$CH$4:$CH$33,テーブル1[[#This Row],[科　目]],学区会計出納簿!$CK$4:$CK$33)+SUMIF(学区会計出納簿!$CN$4:$CN$33,テーブル1[[#This Row],[科　目]],学区会計出納簿!$CQ$4:$CQ$33)+SUMIF(学区会計出納簿!$CT$4:$CT$33,テーブル1[[#This Row],[科　目]],学区会計出納簿!$CW$4:$CW$33)+SUMIF(学区会計出納簿!$CZ$4:$CZ$33,テーブル1[[#This Row],[科　目]],学区会計出納簿!$DC$4:$DC$33)</f>
        <v>0</v>
      </c>
      <c r="F33" s="49" t="s">
        <v>53</v>
      </c>
    </row>
    <row r="34" spans="1:6" ht="22.5" customHeight="1">
      <c r="A34" s="4">
        <v>30</v>
      </c>
      <c r="B34" s="5"/>
      <c r="C34" s="5"/>
      <c r="D34" s="52" t="s">
        <v>47</v>
      </c>
      <c r="E34" s="48">
        <f>SUMIF(学区会計出納簿!$B$4:$B$33,テーブル1[[#This Row],[科　目]],学区会計出納簿!$E$4:$E$33)+SUMIF(学区会計出納簿!$H$4:$H$33,テーブル1[[#This Row],[科　目]],学区会計出納簿!$K$4:$K$33)+SUMIF(学区会計出納簿!$N$4:$N$33,テーブル1[[#This Row],[科　目]],学区会計出納簿!$Q$4:$Q$33)+SUMIF(学区会計出納簿!$T$4:$T$33,テーブル1[[#This Row],[科　目]],学区会計出納簿!$W$4:$W$33)+SUMIF(学区会計出納簿!$Z$4:$Z$33,テーブル1[[#This Row],[科　目]],学区会計出納簿!$AC$4:$AC$33)+SUMIF(学区会計出納簿!$AF$4:$AF$33,テーブル1[[#This Row],[科　目]],学区会計出納簿!$AI$4:$AI$33)+SUMIF(学区会計出納簿!$AL$4:$AL$33,テーブル1[[#This Row],[科　目]],学区会計出納簿!$AO$4:$AO$33)+SUMIF(学区会計出納簿!$AR$4:$AR$33,テーブル1[[#This Row],[科　目]],学区会計出納簿!$AU$4:$AU$33)+SUMIF(学区会計出納簿!$AX$4:$AX$33,テーブル1[[#This Row],[科　目]],学区会計出納簿!$BA$4:$BA$33)+SUMIF(学区会計出納簿!$BD$4:$BD$33,テーブル1[[#This Row],[科　目]],学区会計出納簿!$BG$4:$BG$33)+SUMIF(学区会計出納簿!$BJ$4:$BJ$33,テーブル1[[#This Row],[科　目]],学区会計出納簿!$BM$4:$BM$33)+SUMIF(学区会計出納簿!BP19:BP48,テーブル1[[#This Row],[科　目]],学区会計出納簿!BS19:BS48)+SUMIF(学区会計出納簿!$BV$4:$BV$33,テーブル1[[#This Row],[科　目]],学区会計出納簿!$BY$4:$BY$33)+SUMIF(学区会計出納簿!$CB$4:$CB$33,テーブル1[[#This Row],[科　目]],学区会計出納簿!$CE$4:$CE$33)+SUMIF(学区会計出納簿!$CH$4:$CH$33,テーブル1[[#This Row],[科　目]],学区会計出納簿!$CK$4:$CK$33)+SUMIF(学区会計出納簿!$CN$4:$CN$33,テーブル1[[#This Row],[科　目]],学区会計出納簿!$CQ$4:$CQ$33)+SUMIF(学区会計出納簿!$CT$4:$CT$33,テーブル1[[#This Row],[科　目]],学区会計出納簿!$CW$4:$CW$33)+SUMIF(学区会計出納簿!$CZ$4:$CZ$33,テーブル1[[#This Row],[科　目]],学区会計出納簿!$DC$4:$DC$33)</f>
        <v>0</v>
      </c>
      <c r="F34" s="49" t="s">
        <v>48</v>
      </c>
    </row>
    <row r="35" spans="1:6" ht="22.5" customHeight="1">
      <c r="A35" s="4">
        <v>31</v>
      </c>
      <c r="B35" s="5"/>
      <c r="C35" s="5"/>
      <c r="D35" s="52" t="s">
        <v>54</v>
      </c>
      <c r="E35" s="48">
        <f>SUMIF(学区会計出納簿!$B$4:$B$33,テーブル1[[#This Row],[科　目]],学区会計出納簿!$E$4:$E$33)+SUMIF(学区会計出納簿!$H$4:$H$33,テーブル1[[#This Row],[科　目]],学区会計出納簿!$K$4:$K$33)+SUMIF(学区会計出納簿!$N$4:$N$33,テーブル1[[#This Row],[科　目]],学区会計出納簿!$Q$4:$Q$33)+SUMIF(学区会計出納簿!$T$4:$T$33,テーブル1[[#This Row],[科　目]],学区会計出納簿!$W$4:$W$33)+SUMIF(学区会計出納簿!$Z$4:$Z$33,テーブル1[[#This Row],[科　目]],学区会計出納簿!$AC$4:$AC$33)+SUMIF(学区会計出納簿!$AF$4:$AF$33,テーブル1[[#This Row],[科　目]],学区会計出納簿!$AI$4:$AI$33)+SUMIF(学区会計出納簿!$AL$4:$AL$33,テーブル1[[#This Row],[科　目]],学区会計出納簿!$AO$4:$AO$33)+SUMIF(学区会計出納簿!$AR$4:$AR$33,テーブル1[[#This Row],[科　目]],学区会計出納簿!$AU$4:$AU$33)+SUMIF(学区会計出納簿!$AX$4:$AX$33,テーブル1[[#This Row],[科　目]],学区会計出納簿!$BA$4:$BA$33)+SUMIF(学区会計出納簿!$BD$4:$BD$33,テーブル1[[#This Row],[科　目]],学区会計出納簿!$BG$4:$BG$33)+SUMIF(学区会計出納簿!$BJ$4:$BJ$33,テーブル1[[#This Row],[科　目]],学区会計出納簿!$BM$4:$BM$33)+SUMIF(学区会計出納簿!BP20:BP49,テーブル1[[#This Row],[科　目]],学区会計出納簿!BS20:BS49)+SUMIF(学区会計出納簿!$BV$4:$BV$33,テーブル1[[#This Row],[科　目]],学区会計出納簿!$BY$4:$BY$33)+SUMIF(学区会計出納簿!$CB$4:$CB$33,テーブル1[[#This Row],[科　目]],学区会計出納簿!$CE$4:$CE$33)+SUMIF(学区会計出納簿!$CH$4:$CH$33,テーブル1[[#This Row],[科　目]],学区会計出納簿!$CK$4:$CK$33)+SUMIF(学区会計出納簿!$CN$4:$CN$33,テーブル1[[#This Row],[科　目]],学区会計出納簿!$CQ$4:$CQ$33)+SUMIF(学区会計出納簿!$CT$4:$CT$33,テーブル1[[#This Row],[科　目]],学区会計出納簿!$CW$4:$CW$33)+SUMIF(学区会計出納簿!$CZ$4:$CZ$33,テーブル1[[#This Row],[科　目]],学区会計出納簿!$DC$4:$DC$33)</f>
        <v>0</v>
      </c>
      <c r="F35" s="49" t="s">
        <v>55</v>
      </c>
    </row>
    <row r="36" spans="1:6" ht="22.5" customHeight="1">
      <c r="A36" s="4">
        <v>32</v>
      </c>
      <c r="B36" s="5"/>
      <c r="C36" s="5"/>
      <c r="D36" s="52" t="s">
        <v>43</v>
      </c>
      <c r="E36" s="48">
        <f>SUMIF(学区会計出納簿!$B$4:$B$33,テーブル1[[#This Row],[科　目]],学区会計出納簿!$E$4:$E$33)+SUMIF(学区会計出納簿!$H$4:$H$33,テーブル1[[#This Row],[科　目]],学区会計出納簿!$K$4:$K$33)+SUMIF(学区会計出納簿!$N$4:$N$33,テーブル1[[#This Row],[科　目]],学区会計出納簿!$Q$4:$Q$33)+SUMIF(学区会計出納簿!$T$4:$T$33,テーブル1[[#This Row],[科　目]],学区会計出納簿!$W$4:$W$33)+SUMIF(学区会計出納簿!$Z$4:$Z$33,テーブル1[[#This Row],[科　目]],学区会計出納簿!$AC$4:$AC$33)+SUMIF(学区会計出納簿!$AF$4:$AF$33,テーブル1[[#This Row],[科　目]],学区会計出納簿!$AI$4:$AI$33)+SUMIF(学区会計出納簿!$AL$4:$AL$33,テーブル1[[#This Row],[科　目]],学区会計出納簿!$AO$4:$AO$33)+SUMIF(学区会計出納簿!$AR$4:$AR$33,テーブル1[[#This Row],[科　目]],学区会計出納簿!$AU$4:$AU$33)+SUMIF(学区会計出納簿!$AX$4:$AX$33,テーブル1[[#This Row],[科　目]],学区会計出納簿!$BA$4:$BA$33)+SUMIF(学区会計出納簿!$BD$4:$BD$33,テーブル1[[#This Row],[科　目]],学区会計出納簿!$BG$4:$BG$33)+SUMIF(学区会計出納簿!$BJ$4:$BJ$33,テーブル1[[#This Row],[科　目]],学区会計出納簿!$BM$4:$BM$33)+SUMIF(学区会計出納簿!BP21:BP50,テーブル1[[#This Row],[科　目]],学区会計出納簿!BS21:BS50)+SUMIF(学区会計出納簿!$BV$4:$BV$33,テーブル1[[#This Row],[科　目]],学区会計出納簿!$BY$4:$BY$33)+SUMIF(学区会計出納簿!$CB$4:$CB$33,テーブル1[[#This Row],[科　目]],学区会計出納簿!$CE$4:$CE$33)+SUMIF(学区会計出納簿!$CH$4:$CH$33,テーブル1[[#This Row],[科　目]],学区会計出納簿!$CK$4:$CK$33)+SUMIF(学区会計出納簿!$CN$4:$CN$33,テーブル1[[#This Row],[科　目]],学区会計出納簿!$CQ$4:$CQ$33)+SUMIF(学区会計出納簿!$CT$4:$CT$33,テーブル1[[#This Row],[科　目]],学区会計出納簿!$CW$4:$CW$33)+SUMIF(学区会計出納簿!$CZ$4:$CZ$33,テーブル1[[#This Row],[科　目]],学区会計出納簿!$DC$4:$DC$33)</f>
        <v>0</v>
      </c>
      <c r="F36" s="49" t="s">
        <v>44</v>
      </c>
    </row>
    <row r="37" spans="1:6" ht="22.5" customHeight="1">
      <c r="A37" s="4">
        <v>33</v>
      </c>
      <c r="B37" s="5"/>
      <c r="C37" s="5"/>
      <c r="D37" s="52" t="s">
        <v>60</v>
      </c>
      <c r="E37" s="48">
        <f>SUMIF(学区会計出納簿!$B$4:$B$33,テーブル1[[#This Row],[科　目]],学区会計出納簿!$E$4:$E$33)+SUMIF(学区会計出納簿!$H$4:$H$33,テーブル1[[#This Row],[科　目]],学区会計出納簿!$K$4:$K$33)+SUMIF(学区会計出納簿!$N$4:$N$33,テーブル1[[#This Row],[科　目]],学区会計出納簿!$Q$4:$Q$33)+SUMIF(学区会計出納簿!$T$4:$T$33,テーブル1[[#This Row],[科　目]],学区会計出納簿!$W$4:$W$33)+SUMIF(学区会計出納簿!$Z$4:$Z$33,テーブル1[[#This Row],[科　目]],学区会計出納簿!$AC$4:$AC$33)+SUMIF(学区会計出納簿!$AF$4:$AF$33,テーブル1[[#This Row],[科　目]],学区会計出納簿!$AI$4:$AI$33)+SUMIF(学区会計出納簿!$AL$4:$AL$33,テーブル1[[#This Row],[科　目]],学区会計出納簿!$AO$4:$AO$33)+SUMIF(学区会計出納簿!$AR$4:$AR$33,テーブル1[[#This Row],[科　目]],学区会計出納簿!$AU$4:$AU$33)+SUMIF(学区会計出納簿!$AX$4:$AX$33,テーブル1[[#This Row],[科　目]],学区会計出納簿!$BA$4:$BA$33)+SUMIF(学区会計出納簿!$BD$4:$BD$33,テーブル1[[#This Row],[科　目]],学区会計出納簿!$BG$4:$BG$33)+SUMIF(学区会計出納簿!$BJ$4:$BJ$33,テーブル1[[#This Row],[科　目]],学区会計出納簿!$BM$4:$BM$33)+SUMIF(学区会計出納簿!BP22:BP51,テーブル1[[#This Row],[科　目]],学区会計出納簿!BS22:BS51)+SUMIF(学区会計出納簿!$BV$4:$BV$33,テーブル1[[#This Row],[科　目]],学区会計出納簿!$BY$4:$BY$33)+SUMIF(学区会計出納簿!$CB$4:$CB$33,テーブル1[[#This Row],[科　目]],学区会計出納簿!$CE$4:$CE$33)+SUMIF(学区会計出納簿!$CH$4:$CH$33,テーブル1[[#This Row],[科　目]],学区会計出納簿!$CK$4:$CK$33)+SUMIF(学区会計出納簿!$CN$4:$CN$33,テーブル1[[#This Row],[科　目]],学区会計出納簿!$CQ$4:$CQ$33)+SUMIF(学区会計出納簿!$CT$4:$CT$33,テーブル1[[#This Row],[科　目]],学区会計出納簿!$CW$4:$CW$33)+SUMIF(学区会計出納簿!$CZ$4:$CZ$33,テーブル1[[#This Row],[科　目]],学区会計出納簿!$DC$4:$DC$33)</f>
        <v>0</v>
      </c>
      <c r="F37" s="49" t="s">
        <v>61</v>
      </c>
    </row>
    <row r="38" spans="1:6" ht="22.5" customHeight="1">
      <c r="A38" s="4">
        <v>34</v>
      </c>
      <c r="B38" s="5"/>
      <c r="C38" s="5"/>
      <c r="D38" s="52" t="s">
        <v>63</v>
      </c>
      <c r="E38" s="48">
        <f>SUMIF(学区会計出納簿!$B$4:$B$33,テーブル1[[#This Row],[科　目]],学区会計出納簿!$E$4:$E$33)+SUMIF(学区会計出納簿!$H$4:$H$33,テーブル1[[#This Row],[科　目]],学区会計出納簿!$K$4:$K$33)+SUMIF(学区会計出納簿!$N$4:$N$33,テーブル1[[#This Row],[科　目]],学区会計出納簿!$Q$4:$Q$33)+SUMIF(学区会計出納簿!$T$4:$T$33,テーブル1[[#This Row],[科　目]],学区会計出納簿!$W$4:$W$33)+SUMIF(学区会計出納簿!$Z$4:$Z$33,テーブル1[[#This Row],[科　目]],学区会計出納簿!$AC$4:$AC$33)+SUMIF(学区会計出納簿!$AF$4:$AF$33,テーブル1[[#This Row],[科　目]],学区会計出納簿!$AI$4:$AI$33)+SUMIF(学区会計出納簿!$AL$4:$AL$33,テーブル1[[#This Row],[科　目]],学区会計出納簿!$AO$4:$AO$33)+SUMIF(学区会計出納簿!$AR$4:$AR$33,テーブル1[[#This Row],[科　目]],学区会計出納簿!$AU$4:$AU$33)+SUMIF(学区会計出納簿!$AX$4:$AX$33,テーブル1[[#This Row],[科　目]],学区会計出納簿!$BA$4:$BA$33)+SUMIF(学区会計出納簿!$BD$4:$BD$33,テーブル1[[#This Row],[科　目]],学区会計出納簿!$BG$4:$BG$33)+SUMIF(学区会計出納簿!$BJ$4:$BJ$33,テーブル1[[#This Row],[科　目]],学区会計出納簿!$BM$4:$BM$33)+SUMIF(学区会計出納簿!BP23:BP52,テーブル1[[#This Row],[科　目]],学区会計出納簿!BS23:BS52)+SUMIF(学区会計出納簿!$BV$4:$BV$33,テーブル1[[#This Row],[科　目]],学区会計出納簿!$BY$4:$BY$33)+SUMIF(学区会計出納簿!$CB$4:$CB$33,テーブル1[[#This Row],[科　目]],学区会計出納簿!$CE$4:$CE$33)+SUMIF(学区会計出納簿!$CH$4:$CH$33,テーブル1[[#This Row],[科　目]],学区会計出納簿!$CK$4:$CK$33)+SUMIF(学区会計出納簿!$CN$4:$CN$33,テーブル1[[#This Row],[科　目]],学区会計出納簿!$CQ$4:$CQ$33)+SUMIF(学区会計出納簿!$CT$4:$CT$33,テーブル1[[#This Row],[科　目]],学区会計出納簿!$CW$4:$CW$33)+SUMIF(学区会計出納簿!$CZ$4:$CZ$33,テーブル1[[#This Row],[科　目]],学区会計出納簿!$DC$4:$DC$33)</f>
        <v>0</v>
      </c>
      <c r="F38" s="49" t="s">
        <v>64</v>
      </c>
    </row>
    <row r="39" spans="1:6" ht="22.5" customHeight="1">
      <c r="A39" s="4">
        <v>35</v>
      </c>
      <c r="B39" s="5"/>
      <c r="C39" s="5"/>
      <c r="D39" s="52" t="s">
        <v>59</v>
      </c>
      <c r="E39" s="48">
        <f>SUMIF(学区会計出納簿!$B$4:$B$33,テーブル1[[#This Row],[科　目]],学区会計出納簿!$E$4:$E$33)+SUMIF(学区会計出納簿!$H$4:$H$33,テーブル1[[#This Row],[科　目]],学区会計出納簿!$K$4:$K$33)+SUMIF(学区会計出納簿!$N$4:$N$33,テーブル1[[#This Row],[科　目]],学区会計出納簿!$Q$4:$Q$33)+SUMIF(学区会計出納簿!$T$4:$T$33,テーブル1[[#This Row],[科　目]],学区会計出納簿!$W$4:$W$33)+SUMIF(学区会計出納簿!$Z$4:$Z$33,テーブル1[[#This Row],[科　目]],学区会計出納簿!$AC$4:$AC$33)+SUMIF(学区会計出納簿!$AF$4:$AF$33,テーブル1[[#This Row],[科　目]],学区会計出納簿!$AI$4:$AI$33)+SUMIF(学区会計出納簿!$AL$4:$AL$33,テーブル1[[#This Row],[科　目]],学区会計出納簿!$AO$4:$AO$33)+SUMIF(学区会計出納簿!$AR$4:$AR$33,テーブル1[[#This Row],[科　目]],学区会計出納簿!$AU$4:$AU$33)+SUMIF(学区会計出納簿!$AX$4:$AX$33,テーブル1[[#This Row],[科　目]],学区会計出納簿!$BA$4:$BA$33)+SUMIF(学区会計出納簿!$BD$4:$BD$33,テーブル1[[#This Row],[科　目]],学区会計出納簿!$BG$4:$BG$33)+SUMIF(学区会計出納簿!$BJ$4:$BJ$33,テーブル1[[#This Row],[科　目]],学区会計出納簿!$BM$4:$BM$33)+SUMIF(学区会計出納簿!BP24:BP53,テーブル1[[#This Row],[科　目]],学区会計出納簿!BS24:BS53)+SUMIF(学区会計出納簿!$BV$4:$BV$33,テーブル1[[#This Row],[科　目]],学区会計出納簿!$BY$4:$BY$33)+SUMIF(学区会計出納簿!$CB$4:$CB$33,テーブル1[[#This Row],[科　目]],学区会計出納簿!$CE$4:$CE$33)+SUMIF(学区会計出納簿!$CH$4:$CH$33,テーブル1[[#This Row],[科　目]],学区会計出納簿!$CK$4:$CK$33)+SUMIF(学区会計出納簿!$CN$4:$CN$33,テーブル1[[#This Row],[科　目]],学区会計出納簿!$CQ$4:$CQ$33)+SUMIF(学区会計出納簿!$CT$4:$CT$33,テーブル1[[#This Row],[科　目]],学区会計出納簿!$CW$4:$CW$33)+SUMIF(学区会計出納簿!$CZ$4:$CZ$33,テーブル1[[#This Row],[科　目]],学区会計出納簿!$DC$4:$DC$33)</f>
        <v>0</v>
      </c>
      <c r="F39" s="49" t="s">
        <v>71</v>
      </c>
    </row>
    <row r="40" spans="1:6" ht="22.5" customHeight="1">
      <c r="A40" s="4">
        <v>36</v>
      </c>
      <c r="B40" s="5"/>
      <c r="C40" s="5"/>
      <c r="D40" s="52" t="s">
        <v>58</v>
      </c>
      <c r="E40" s="48">
        <f>SUMIF(学区会計出納簿!$B$4:$B$33,テーブル1[[#This Row],[科　目]],学区会計出納簿!$E$4:$E$33)+SUMIF(学区会計出納簿!$H$4:$H$33,テーブル1[[#This Row],[科　目]],学区会計出納簿!$K$4:$K$33)+SUMIF(学区会計出納簿!$N$4:$N$33,テーブル1[[#This Row],[科　目]],学区会計出納簿!$Q$4:$Q$33)+SUMIF(学区会計出納簿!$T$4:$T$33,テーブル1[[#This Row],[科　目]],学区会計出納簿!$W$4:$W$33)+SUMIF(学区会計出納簿!$Z$4:$Z$33,テーブル1[[#This Row],[科　目]],学区会計出納簿!$AC$4:$AC$33)+SUMIF(学区会計出納簿!$AF$4:$AF$33,テーブル1[[#This Row],[科　目]],学区会計出納簿!$AI$4:$AI$33)+SUMIF(学区会計出納簿!$AL$4:$AL$33,テーブル1[[#This Row],[科　目]],学区会計出納簿!$AO$4:$AO$33)+SUMIF(学区会計出納簿!$AR$4:$AR$33,テーブル1[[#This Row],[科　目]],学区会計出納簿!$AU$4:$AU$33)+SUMIF(学区会計出納簿!$AX$4:$AX$33,テーブル1[[#This Row],[科　目]],学区会計出納簿!$BA$4:$BA$33)+SUMIF(学区会計出納簿!$BD$4:$BD$33,テーブル1[[#This Row],[科　目]],学区会計出納簿!$BG$4:$BG$33)+SUMIF(学区会計出納簿!$BJ$4:$BJ$33,テーブル1[[#This Row],[科　目]],学区会計出納簿!$BM$4:$BM$33)+SUMIF(学区会計出納簿!BP25:BP54,テーブル1[[#This Row],[科　目]],学区会計出納簿!BS25:BS54)+SUMIF(学区会計出納簿!$BV$4:$BV$33,テーブル1[[#This Row],[科　目]],学区会計出納簿!$BY$4:$BY$33)+SUMIF(学区会計出納簿!$CB$4:$CB$33,テーブル1[[#This Row],[科　目]],学区会計出納簿!$CE$4:$CE$33)+SUMIF(学区会計出納簿!$CH$4:$CH$33,テーブル1[[#This Row],[科　目]],学区会計出納簿!$CK$4:$CK$33)+SUMIF(学区会計出納簿!$CN$4:$CN$33,テーブル1[[#This Row],[科　目]],学区会計出納簿!$CQ$4:$CQ$33)+SUMIF(学区会計出納簿!$CT$4:$CT$33,テーブル1[[#This Row],[科　目]],学区会計出納簿!$CW$4:$CW$33)+SUMIF(学区会計出納簿!$CZ$4:$CZ$33,テーブル1[[#This Row],[科　目]],学区会計出納簿!$DC$4:$DC$33)</f>
        <v>0</v>
      </c>
      <c r="F40" s="49" t="s">
        <v>62</v>
      </c>
    </row>
    <row r="41" spans="1:6" ht="22.5" customHeight="1">
      <c r="A41" s="4">
        <v>37</v>
      </c>
      <c r="B41" s="5"/>
      <c r="C41" s="5"/>
      <c r="D41" s="52"/>
      <c r="E41" s="48">
        <f>SUMIF(学区会計出納簿!$B$4:$B$33,テーブル1[[#This Row],[科　目]],学区会計出納簿!$E$4:$E$33)+SUMIF(学区会計出納簿!$H$4:$H$33,テーブル1[[#This Row],[科　目]],学区会計出納簿!$K$4:$K$33)+SUMIF(学区会計出納簿!$N$4:$N$33,テーブル1[[#This Row],[科　目]],学区会計出納簿!$Q$4:$Q$33)+SUMIF(学区会計出納簿!$T$4:$T$33,テーブル1[[#This Row],[科　目]],学区会計出納簿!$W$4:$W$33)+SUMIF(学区会計出納簿!$Z$4:$Z$33,テーブル1[[#This Row],[科　目]],学区会計出納簿!$AC$4:$AC$33)+SUMIF(学区会計出納簿!$AF$4:$AF$33,テーブル1[[#This Row],[科　目]],学区会計出納簿!$AI$4:$AI$33)+SUMIF(学区会計出納簿!$AL$4:$AL$33,テーブル1[[#This Row],[科　目]],学区会計出納簿!$AO$4:$AO$33)+SUMIF(学区会計出納簿!$AR$4:$AR$33,テーブル1[[#This Row],[科　目]],学区会計出納簿!$AU$4:$AU$33)+SUMIF(学区会計出納簿!$AX$4:$AX$33,テーブル1[[#This Row],[科　目]],学区会計出納簿!$BA$4:$BA$33)+SUMIF(学区会計出納簿!$BD$4:$BD$33,テーブル1[[#This Row],[科　目]],学区会計出納簿!$BG$4:$BG$33)+SUMIF(学区会計出納簿!$BJ$4:$BJ$33,テーブル1[[#This Row],[科　目]],学区会計出納簿!$BM$4:$BM$33)+SUMIF(学区会計出納簿!BP26:BP55,テーブル1[[#This Row],[科　目]],学区会計出納簿!BS26:BS55)+SUMIF(学区会計出納簿!$BV$4:$BV$33,テーブル1[[#This Row],[科　目]],学区会計出納簿!$BY$4:$BY$33)+SUMIF(学区会計出納簿!$CB$4:$CB$33,テーブル1[[#This Row],[科　目]],学区会計出納簿!$CE$4:$CE$33)+SUMIF(学区会計出納簿!$CH$4:$CH$33,テーブル1[[#This Row],[科　目]],学区会計出納簿!$CK$4:$CK$33)+SUMIF(学区会計出納簿!$CN$4:$CN$33,テーブル1[[#This Row],[科　目]],学区会計出納簿!$CQ$4:$CQ$33)+SUMIF(学区会計出納簿!$CT$4:$CT$33,テーブル1[[#This Row],[科　目]],学区会計出納簿!$CW$4:$CW$33)+SUMIF(学区会計出納簿!$CZ$4:$CZ$33,テーブル1[[#This Row],[科　目]],学区会計出納簿!$DC$4:$DC$33)</f>
        <v>0</v>
      </c>
      <c r="F41" s="49"/>
    </row>
    <row r="42" spans="1:6" ht="22.5" customHeight="1">
      <c r="A42" s="4">
        <v>38</v>
      </c>
      <c r="B42" s="5"/>
      <c r="C42" s="5"/>
      <c r="D42" s="52"/>
      <c r="E42" s="48">
        <f>SUMIF(学区会計出納簿!$B$4:$B$33,テーブル1[[#This Row],[科　目]],学区会計出納簿!$E$4:$E$33)+SUMIF(学区会計出納簿!$H$4:$H$33,テーブル1[[#This Row],[科　目]],学区会計出納簿!$K$4:$K$33)+SUMIF(学区会計出納簿!$N$4:$N$33,テーブル1[[#This Row],[科　目]],学区会計出納簿!$Q$4:$Q$33)+SUMIF(学区会計出納簿!$T$4:$T$33,テーブル1[[#This Row],[科　目]],学区会計出納簿!$W$4:$W$33)+SUMIF(学区会計出納簿!$Z$4:$Z$33,テーブル1[[#This Row],[科　目]],学区会計出納簿!$AC$4:$AC$33)+SUMIF(学区会計出納簿!$AF$4:$AF$33,テーブル1[[#This Row],[科　目]],学区会計出納簿!$AI$4:$AI$33)+SUMIF(学区会計出納簿!$AL$4:$AL$33,テーブル1[[#This Row],[科　目]],学区会計出納簿!$AO$4:$AO$33)+SUMIF(学区会計出納簿!$AR$4:$AR$33,テーブル1[[#This Row],[科　目]],学区会計出納簿!$AU$4:$AU$33)+SUMIF(学区会計出納簿!$AX$4:$AX$33,テーブル1[[#This Row],[科　目]],学区会計出納簿!$BA$4:$BA$33)+SUMIF(学区会計出納簿!$BD$4:$BD$33,テーブル1[[#This Row],[科　目]],学区会計出納簿!$BG$4:$BG$33)+SUMIF(学区会計出納簿!$BJ$4:$BJ$33,テーブル1[[#This Row],[科　目]],学区会計出納簿!$BM$4:$BM$33)+SUMIF(学区会計出納簿!BP27:BP56,テーブル1[[#This Row],[科　目]],学区会計出納簿!BS27:BS56)+SUMIF(学区会計出納簿!$BV$4:$BV$33,テーブル1[[#This Row],[科　目]],学区会計出納簿!$BY$4:$BY$33)+SUMIF(学区会計出納簿!$CB$4:$CB$33,テーブル1[[#This Row],[科　目]],学区会計出納簿!$CE$4:$CE$33)+SUMIF(学区会計出納簿!$CH$4:$CH$33,テーブル1[[#This Row],[科　目]],学区会計出納簿!$CK$4:$CK$33)+SUMIF(学区会計出納簿!$CN$4:$CN$33,テーブル1[[#This Row],[科　目]],学区会計出納簿!$CQ$4:$CQ$33)+SUMIF(学区会計出納簿!$CT$4:$CT$33,テーブル1[[#This Row],[科　目]],学区会計出納簿!$CW$4:$CW$33)+SUMIF(学区会計出納簿!$CZ$4:$CZ$33,テーブル1[[#This Row],[科　目]],学区会計出納簿!$DC$4:$DC$33)</f>
        <v>0</v>
      </c>
      <c r="F42" s="49"/>
    </row>
    <row r="43" spans="1:6" ht="22.5" customHeight="1">
      <c r="E43" s="42"/>
      <c r="F43" s="1"/>
    </row>
    <row r="44" spans="1:6" ht="22.5" customHeight="1">
      <c r="F44" s="1"/>
    </row>
    <row r="45" spans="1:6" ht="22.5" customHeight="1">
      <c r="F45" s="1"/>
    </row>
    <row r="46" spans="1:6" ht="22.5" customHeight="1">
      <c r="F46" s="1"/>
    </row>
    <row r="47" spans="1:6" ht="22.5" customHeight="1">
      <c r="F47" s="1"/>
    </row>
    <row r="48" spans="1:6" ht="22.5" customHeight="1">
      <c r="F48" s="1"/>
    </row>
    <row r="49" spans="6:6" ht="22.5" customHeight="1">
      <c r="F49" s="1"/>
    </row>
    <row r="50" spans="6:6" ht="22.5" customHeight="1">
      <c r="F50" s="1"/>
    </row>
    <row r="51" spans="6:6" ht="22.5" customHeight="1">
      <c r="F51" s="1"/>
    </row>
    <row r="52" spans="6:6" ht="22.5" customHeight="1">
      <c r="F52" s="1"/>
    </row>
    <row r="53" spans="6:6" ht="22.5" customHeight="1">
      <c r="F53" s="1"/>
    </row>
    <row r="54" spans="6:6" ht="22.5" customHeight="1">
      <c r="F54" s="1"/>
    </row>
    <row r="55" spans="6:6" ht="22.5" customHeight="1">
      <c r="F55" s="1"/>
    </row>
    <row r="56" spans="6:6" ht="22.5" customHeight="1">
      <c r="F56" s="1"/>
    </row>
  </sheetData>
  <sheetProtection algorithmName="SHA-512" hashValue="tbztc+60C6ZLz6TAGygAmzxLqAULwzjyy6VjEvPH2ScJj9csjf4IzrPx7JyfeAMotRF0f8UbrQtTzbp3G/TueQ==" saltValue="yqUlVnIGwHNwdQjcp1mNBQ==" spinCount="100000" sheet="1" objects="1" scenarios="1"/>
  <mergeCells count="1">
    <mergeCell ref="D2:F2"/>
  </mergeCells>
  <phoneticPr fontId="1"/>
  <pageMargins left="0.25" right="0.25" top="0.75" bottom="0.75" header="0.3" footer="0.3"/>
  <pageSetup paperSize="9" scale="82" fitToWidth="0" orientation="portrait" r:id="rId1"/>
  <tableParts count="2">
    <tablePart r:id="rId2"/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FFFF"/>
  </sheetPr>
  <dimension ref="A1:F36"/>
  <sheetViews>
    <sheetView workbookViewId="0">
      <selection activeCell="B35" sqref="B35:E35"/>
    </sheetView>
  </sheetViews>
  <sheetFormatPr defaultRowHeight="21.75" customHeight="1"/>
  <cols>
    <col min="1" max="1" width="3.125" style="139" customWidth="1"/>
    <col min="2" max="2" width="5.375" style="3" customWidth="1"/>
    <col min="3" max="3" width="14.125" style="137" customWidth="1"/>
    <col min="4" max="4" width="15.75" style="138" customWidth="1"/>
    <col min="5" max="5" width="36.625" customWidth="1"/>
    <col min="6" max="6" width="15.625" style="139" customWidth="1"/>
  </cols>
  <sheetData>
    <row r="1" spans="1:6" ht="21.75" customHeight="1" thickTop="1">
      <c r="A1" s="184"/>
      <c r="B1" s="211" t="s">
        <v>166</v>
      </c>
      <c r="C1" s="212"/>
      <c r="D1" s="289" t="s">
        <v>184</v>
      </c>
      <c r="E1" s="277"/>
      <c r="F1" s="171" t="s">
        <v>168</v>
      </c>
    </row>
    <row r="2" spans="1:6" ht="21.75" customHeight="1" thickBot="1">
      <c r="A2" s="185"/>
      <c r="B2" s="211"/>
      <c r="C2" s="212"/>
      <c r="D2" s="290" t="s">
        <v>201</v>
      </c>
      <c r="E2" s="291"/>
      <c r="F2" s="172">
        <f>学区科目テーブル!$E$12</f>
        <v>0</v>
      </c>
    </row>
    <row r="3" spans="1:6" ht="21.75" customHeight="1" thickTop="1">
      <c r="A3" s="155"/>
      <c r="B3" s="231" t="s">
        <v>161</v>
      </c>
      <c r="C3" s="232" t="s">
        <v>157</v>
      </c>
      <c r="D3" s="233" t="s">
        <v>158</v>
      </c>
      <c r="E3" s="234" t="s">
        <v>159</v>
      </c>
      <c r="F3" s="235" t="s">
        <v>160</v>
      </c>
    </row>
    <row r="4" spans="1:6" ht="21.75" customHeight="1">
      <c r="A4" s="155"/>
      <c r="B4" s="145">
        <v>1</v>
      </c>
      <c r="C4" s="175"/>
      <c r="D4" s="177" t="str">
        <f>IF(AND(F4="",E4=""),"","報償手数料収入")</f>
        <v/>
      </c>
      <c r="E4" s="330"/>
      <c r="F4" s="173"/>
    </row>
    <row r="5" spans="1:6" ht="21.75" customHeight="1">
      <c r="A5" s="155"/>
      <c r="B5" s="145">
        <v>2</v>
      </c>
      <c r="C5" s="175"/>
      <c r="D5" s="177" t="str">
        <f t="shared" ref="D5:D34" si="0">IF(AND(F5="",E5=""),"","報償手数料収入")</f>
        <v/>
      </c>
      <c r="E5" s="330"/>
      <c r="F5" s="173"/>
    </row>
    <row r="6" spans="1:6" ht="21.75" customHeight="1">
      <c r="A6" s="155"/>
      <c r="B6" s="145">
        <v>3</v>
      </c>
      <c r="C6" s="175"/>
      <c r="D6" s="177" t="str">
        <f t="shared" si="0"/>
        <v/>
      </c>
      <c r="E6" s="330"/>
      <c r="F6" s="173"/>
    </row>
    <row r="7" spans="1:6" ht="21.75" customHeight="1">
      <c r="A7" s="155"/>
      <c r="B7" s="145">
        <v>4</v>
      </c>
      <c r="C7" s="175"/>
      <c r="D7" s="177" t="str">
        <f t="shared" si="0"/>
        <v/>
      </c>
      <c r="E7" s="330"/>
      <c r="F7" s="173"/>
    </row>
    <row r="8" spans="1:6" ht="21.75" customHeight="1">
      <c r="A8" s="155"/>
      <c r="B8" s="145">
        <v>5</v>
      </c>
      <c r="C8" s="175"/>
      <c r="D8" s="177" t="str">
        <f t="shared" si="0"/>
        <v/>
      </c>
      <c r="E8" s="330"/>
      <c r="F8" s="173"/>
    </row>
    <row r="9" spans="1:6" ht="21.75" customHeight="1">
      <c r="A9" s="155"/>
      <c r="B9" s="145">
        <v>6</v>
      </c>
      <c r="C9" s="175"/>
      <c r="D9" s="177" t="str">
        <f t="shared" si="0"/>
        <v/>
      </c>
      <c r="E9" s="330"/>
      <c r="F9" s="173"/>
    </row>
    <row r="10" spans="1:6" ht="21.75" customHeight="1">
      <c r="A10" s="155"/>
      <c r="B10" s="145">
        <v>7</v>
      </c>
      <c r="C10" s="175"/>
      <c r="D10" s="177" t="str">
        <f t="shared" si="0"/>
        <v/>
      </c>
      <c r="E10" s="330"/>
      <c r="F10" s="173"/>
    </row>
    <row r="11" spans="1:6" ht="21.75" customHeight="1">
      <c r="A11" s="155"/>
      <c r="B11" s="145">
        <v>8</v>
      </c>
      <c r="C11" s="175"/>
      <c r="D11" s="177" t="str">
        <f t="shared" si="0"/>
        <v/>
      </c>
      <c r="E11" s="330"/>
      <c r="F11" s="173"/>
    </row>
    <row r="12" spans="1:6" ht="21.75" customHeight="1">
      <c r="A12" s="155"/>
      <c r="B12" s="145">
        <v>9</v>
      </c>
      <c r="C12" s="175"/>
      <c r="D12" s="177" t="str">
        <f t="shared" si="0"/>
        <v/>
      </c>
      <c r="E12" s="330"/>
      <c r="F12" s="173"/>
    </row>
    <row r="13" spans="1:6" ht="21.75" customHeight="1">
      <c r="A13" s="155"/>
      <c r="B13" s="145">
        <v>10</v>
      </c>
      <c r="C13" s="175"/>
      <c r="D13" s="177" t="str">
        <f t="shared" si="0"/>
        <v/>
      </c>
      <c r="E13" s="330"/>
      <c r="F13" s="173"/>
    </row>
    <row r="14" spans="1:6" ht="21.75" customHeight="1">
      <c r="A14" s="155"/>
      <c r="B14" s="145">
        <v>11</v>
      </c>
      <c r="C14" s="175"/>
      <c r="D14" s="177" t="str">
        <f t="shared" si="0"/>
        <v/>
      </c>
      <c r="E14" s="330"/>
      <c r="F14" s="173"/>
    </row>
    <row r="15" spans="1:6" ht="21.75" customHeight="1">
      <c r="A15" s="155"/>
      <c r="B15" s="145">
        <v>12</v>
      </c>
      <c r="C15" s="175"/>
      <c r="D15" s="177" t="str">
        <f t="shared" si="0"/>
        <v/>
      </c>
      <c r="E15" s="330"/>
      <c r="F15" s="173"/>
    </row>
    <row r="16" spans="1:6" ht="21.75" customHeight="1">
      <c r="A16" s="155"/>
      <c r="B16" s="145">
        <v>13</v>
      </c>
      <c r="C16" s="175"/>
      <c r="D16" s="177" t="str">
        <f t="shared" si="0"/>
        <v/>
      </c>
      <c r="E16" s="330"/>
      <c r="F16" s="173"/>
    </row>
    <row r="17" spans="1:6" ht="21.75" customHeight="1">
      <c r="A17" s="155"/>
      <c r="B17" s="145">
        <v>14</v>
      </c>
      <c r="C17" s="175"/>
      <c r="D17" s="177" t="str">
        <f t="shared" si="0"/>
        <v/>
      </c>
      <c r="E17" s="330"/>
      <c r="F17" s="173"/>
    </row>
    <row r="18" spans="1:6" ht="21.75" customHeight="1">
      <c r="A18" s="155"/>
      <c r="B18" s="145">
        <v>15</v>
      </c>
      <c r="C18" s="175"/>
      <c r="D18" s="177" t="str">
        <f t="shared" si="0"/>
        <v/>
      </c>
      <c r="E18" s="330"/>
      <c r="F18" s="173"/>
    </row>
    <row r="19" spans="1:6" ht="21.75" customHeight="1">
      <c r="A19" s="155"/>
      <c r="B19" s="145">
        <v>16</v>
      </c>
      <c r="C19" s="175"/>
      <c r="D19" s="177" t="str">
        <f t="shared" si="0"/>
        <v/>
      </c>
      <c r="E19" s="330"/>
      <c r="F19" s="173"/>
    </row>
    <row r="20" spans="1:6" ht="21.75" customHeight="1">
      <c r="A20" s="155"/>
      <c r="B20" s="145">
        <v>17</v>
      </c>
      <c r="C20" s="175"/>
      <c r="D20" s="177" t="str">
        <f t="shared" si="0"/>
        <v/>
      </c>
      <c r="E20" s="330"/>
      <c r="F20" s="173"/>
    </row>
    <row r="21" spans="1:6" ht="21.75" customHeight="1">
      <c r="A21" s="155"/>
      <c r="B21" s="145">
        <v>18</v>
      </c>
      <c r="C21" s="175"/>
      <c r="D21" s="177" t="str">
        <f t="shared" si="0"/>
        <v/>
      </c>
      <c r="E21" s="330"/>
      <c r="F21" s="173"/>
    </row>
    <row r="22" spans="1:6" ht="21.75" customHeight="1">
      <c r="A22" s="155"/>
      <c r="B22" s="145">
        <v>19</v>
      </c>
      <c r="C22" s="175"/>
      <c r="D22" s="177" t="str">
        <f t="shared" si="0"/>
        <v/>
      </c>
      <c r="E22" s="330"/>
      <c r="F22" s="173"/>
    </row>
    <row r="23" spans="1:6" ht="21.75" customHeight="1">
      <c r="A23" s="155"/>
      <c r="B23" s="145">
        <v>20</v>
      </c>
      <c r="C23" s="175"/>
      <c r="D23" s="177" t="str">
        <f t="shared" si="0"/>
        <v/>
      </c>
      <c r="E23" s="330"/>
      <c r="F23" s="173"/>
    </row>
    <row r="24" spans="1:6" ht="21.75" customHeight="1">
      <c r="A24" s="155"/>
      <c r="B24" s="145">
        <v>21</v>
      </c>
      <c r="C24" s="175"/>
      <c r="D24" s="177" t="str">
        <f t="shared" si="0"/>
        <v/>
      </c>
      <c r="E24" s="330"/>
      <c r="F24" s="173"/>
    </row>
    <row r="25" spans="1:6" ht="21.75" customHeight="1">
      <c r="A25" s="155"/>
      <c r="B25" s="145">
        <v>22</v>
      </c>
      <c r="C25" s="175"/>
      <c r="D25" s="177" t="str">
        <f t="shared" si="0"/>
        <v/>
      </c>
      <c r="E25" s="330"/>
      <c r="F25" s="173"/>
    </row>
    <row r="26" spans="1:6" ht="21.75" customHeight="1">
      <c r="A26" s="155"/>
      <c r="B26" s="145">
        <v>23</v>
      </c>
      <c r="C26" s="175"/>
      <c r="D26" s="177" t="str">
        <f t="shared" si="0"/>
        <v/>
      </c>
      <c r="E26" s="330"/>
      <c r="F26" s="173"/>
    </row>
    <row r="27" spans="1:6" ht="21.75" customHeight="1">
      <c r="A27" s="155"/>
      <c r="B27" s="145">
        <v>24</v>
      </c>
      <c r="C27" s="175"/>
      <c r="D27" s="177" t="str">
        <f t="shared" si="0"/>
        <v/>
      </c>
      <c r="E27" s="330"/>
      <c r="F27" s="173"/>
    </row>
    <row r="28" spans="1:6" ht="21.75" customHeight="1">
      <c r="A28" s="155"/>
      <c r="B28" s="145">
        <v>25</v>
      </c>
      <c r="C28" s="175"/>
      <c r="D28" s="177" t="str">
        <f t="shared" si="0"/>
        <v/>
      </c>
      <c r="E28" s="330"/>
      <c r="F28" s="173"/>
    </row>
    <row r="29" spans="1:6" ht="21.75" customHeight="1">
      <c r="A29" s="155"/>
      <c r="B29" s="145">
        <v>26</v>
      </c>
      <c r="C29" s="175"/>
      <c r="D29" s="177" t="str">
        <f t="shared" si="0"/>
        <v/>
      </c>
      <c r="E29" s="330"/>
      <c r="F29" s="173"/>
    </row>
    <row r="30" spans="1:6" ht="21.75" customHeight="1">
      <c r="A30" s="155"/>
      <c r="B30" s="145">
        <v>27</v>
      </c>
      <c r="C30" s="175"/>
      <c r="D30" s="177" t="str">
        <f t="shared" si="0"/>
        <v/>
      </c>
      <c r="E30" s="330"/>
      <c r="F30" s="173"/>
    </row>
    <row r="31" spans="1:6" ht="21.75" customHeight="1">
      <c r="A31" s="155"/>
      <c r="B31" s="145">
        <v>28</v>
      </c>
      <c r="C31" s="175"/>
      <c r="D31" s="177" t="str">
        <f t="shared" si="0"/>
        <v/>
      </c>
      <c r="E31" s="330"/>
      <c r="F31" s="173"/>
    </row>
    <row r="32" spans="1:6" ht="21.75" customHeight="1">
      <c r="A32" s="155"/>
      <c r="B32" s="145">
        <v>29</v>
      </c>
      <c r="C32" s="175"/>
      <c r="D32" s="177" t="str">
        <f t="shared" si="0"/>
        <v/>
      </c>
      <c r="E32" s="330"/>
      <c r="F32" s="173"/>
    </row>
    <row r="33" spans="1:6" ht="21.75" customHeight="1">
      <c r="A33" s="155"/>
      <c r="B33" s="145">
        <v>30</v>
      </c>
      <c r="C33" s="175"/>
      <c r="D33" s="177" t="str">
        <f t="shared" si="0"/>
        <v/>
      </c>
      <c r="E33" s="330"/>
      <c r="F33" s="173"/>
    </row>
    <row r="34" spans="1:6" ht="21.75" customHeight="1">
      <c r="A34" s="155"/>
      <c r="B34" s="145">
        <v>31</v>
      </c>
      <c r="C34" s="175"/>
      <c r="D34" s="177" t="str">
        <f t="shared" si="0"/>
        <v/>
      </c>
      <c r="E34" s="330"/>
      <c r="F34" s="173"/>
    </row>
    <row r="35" spans="1:6" ht="21.75" customHeight="1" thickBot="1">
      <c r="A35" s="155"/>
      <c r="B35" s="256" t="s">
        <v>185</v>
      </c>
      <c r="C35" s="257"/>
      <c r="D35" s="257"/>
      <c r="E35" s="258"/>
      <c r="F35" s="148" t="str">
        <f>IF(OR($E$4="",$F$4=""),"",SUM(F4:F34))</f>
        <v/>
      </c>
    </row>
    <row r="36" spans="1:6" ht="21.75" customHeight="1" thickTop="1">
      <c r="A36" s="155"/>
    </row>
  </sheetData>
  <sheetProtection algorithmName="SHA-512" hashValue="/4Ei9ImHmojyzq+KsyMaRfiIH/m9VE8eAcziTyFTbQVBLvgctWGvcjKO8vgBwqksw9eB1hzy7xfwlFZfAGrSwQ==" saltValue="LwqIUEE5c9zRU6dT6sMVRA==" spinCount="100000" sheet="1" objects="1" scenarios="1"/>
  <mergeCells count="3">
    <mergeCell ref="D1:E1"/>
    <mergeCell ref="B35:E35"/>
    <mergeCell ref="D2:E2"/>
  </mergeCells>
  <phoneticPr fontId="1"/>
  <pageMargins left="0.25" right="0.25" top="0.75" bottom="0.75" header="0.3" footer="0.3"/>
  <pageSetup paperSize="9" orientation="portrait" horizontalDpi="0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FFFF"/>
    <pageSetUpPr fitToPage="1"/>
  </sheetPr>
  <dimension ref="A1:F36"/>
  <sheetViews>
    <sheetView workbookViewId="0">
      <selection activeCell="C4" sqref="C4"/>
    </sheetView>
  </sheetViews>
  <sheetFormatPr defaultRowHeight="22.5" customHeight="1"/>
  <cols>
    <col min="1" max="1" width="3.125" style="139" customWidth="1"/>
    <col min="2" max="2" width="5.375" style="3" customWidth="1"/>
    <col min="3" max="3" width="14.125" style="137" customWidth="1"/>
    <col min="4" max="4" width="15.75" style="138" customWidth="1"/>
    <col min="5" max="5" width="36.625" customWidth="1"/>
    <col min="6" max="6" width="15.625" style="139" customWidth="1"/>
  </cols>
  <sheetData>
    <row r="1" spans="1:6" ht="22.5" customHeight="1" thickTop="1">
      <c r="A1" s="184"/>
      <c r="B1" s="211" t="s">
        <v>166</v>
      </c>
      <c r="C1" s="212"/>
      <c r="D1" s="289" t="s">
        <v>186</v>
      </c>
      <c r="E1" s="277"/>
      <c r="F1" s="171" t="s">
        <v>168</v>
      </c>
    </row>
    <row r="2" spans="1:6" ht="22.5" customHeight="1" thickBot="1">
      <c r="A2" s="185"/>
      <c r="B2" s="211"/>
      <c r="C2" s="212"/>
      <c r="D2" s="290" t="s">
        <v>202</v>
      </c>
      <c r="E2" s="291"/>
      <c r="F2" s="172">
        <f>学区科目テーブル!$E$13</f>
        <v>0</v>
      </c>
    </row>
    <row r="3" spans="1:6" ht="22.5" customHeight="1" thickTop="1">
      <c r="A3" s="155"/>
      <c r="B3" s="231" t="s">
        <v>161</v>
      </c>
      <c r="C3" s="232" t="s">
        <v>157</v>
      </c>
      <c r="D3" s="233" t="s">
        <v>158</v>
      </c>
      <c r="E3" s="234" t="s">
        <v>159</v>
      </c>
      <c r="F3" s="235" t="s">
        <v>160</v>
      </c>
    </row>
    <row r="4" spans="1:6" ht="22.5" customHeight="1">
      <c r="A4" s="155"/>
      <c r="B4" s="145">
        <v>1</v>
      </c>
      <c r="C4" s="175"/>
      <c r="D4" s="177" t="str">
        <f>IF(AND(F4="",E4=""),"","防災防犯費")</f>
        <v/>
      </c>
      <c r="E4" s="330"/>
      <c r="F4" s="173"/>
    </row>
    <row r="5" spans="1:6" ht="22.5" customHeight="1">
      <c r="A5" s="155"/>
      <c r="B5" s="145">
        <v>2</v>
      </c>
      <c r="C5" s="175"/>
      <c r="D5" s="177" t="str">
        <f t="shared" ref="D5:D34" si="0">IF(AND(F5="",E5=""),"","防災防犯費")</f>
        <v/>
      </c>
      <c r="E5" s="330"/>
      <c r="F5" s="173"/>
    </row>
    <row r="6" spans="1:6" ht="22.5" customHeight="1">
      <c r="A6" s="155"/>
      <c r="B6" s="145">
        <v>3</v>
      </c>
      <c r="C6" s="175"/>
      <c r="D6" s="177" t="str">
        <f t="shared" si="0"/>
        <v/>
      </c>
      <c r="E6" s="330"/>
      <c r="F6" s="173"/>
    </row>
    <row r="7" spans="1:6" ht="22.5" customHeight="1">
      <c r="A7" s="155"/>
      <c r="B7" s="145">
        <v>4</v>
      </c>
      <c r="C7" s="175"/>
      <c r="D7" s="177" t="str">
        <f t="shared" si="0"/>
        <v/>
      </c>
      <c r="E7" s="330"/>
      <c r="F7" s="173"/>
    </row>
    <row r="8" spans="1:6" ht="22.5" customHeight="1">
      <c r="A8" s="155"/>
      <c r="B8" s="145">
        <v>5</v>
      </c>
      <c r="C8" s="175"/>
      <c r="D8" s="177" t="str">
        <f t="shared" si="0"/>
        <v/>
      </c>
      <c r="E8" s="330"/>
      <c r="F8" s="173"/>
    </row>
    <row r="9" spans="1:6" ht="22.5" customHeight="1">
      <c r="A9" s="155"/>
      <c r="B9" s="145">
        <v>6</v>
      </c>
      <c r="C9" s="175"/>
      <c r="D9" s="177" t="str">
        <f t="shared" si="0"/>
        <v/>
      </c>
      <c r="E9" s="330"/>
      <c r="F9" s="173"/>
    </row>
    <row r="10" spans="1:6" ht="22.5" customHeight="1">
      <c r="A10" s="155"/>
      <c r="B10" s="145">
        <v>7</v>
      </c>
      <c r="C10" s="175"/>
      <c r="D10" s="177" t="str">
        <f t="shared" si="0"/>
        <v/>
      </c>
      <c r="E10" s="330"/>
      <c r="F10" s="173"/>
    </row>
    <row r="11" spans="1:6" ht="22.5" customHeight="1">
      <c r="A11" s="155"/>
      <c r="B11" s="145">
        <v>8</v>
      </c>
      <c r="C11" s="175"/>
      <c r="D11" s="177" t="str">
        <f t="shared" si="0"/>
        <v/>
      </c>
      <c r="E11" s="330"/>
      <c r="F11" s="173"/>
    </row>
    <row r="12" spans="1:6" ht="22.5" customHeight="1">
      <c r="A12" s="155"/>
      <c r="B12" s="145">
        <v>9</v>
      </c>
      <c r="C12" s="175"/>
      <c r="D12" s="177" t="str">
        <f t="shared" si="0"/>
        <v/>
      </c>
      <c r="E12" s="330"/>
      <c r="F12" s="173"/>
    </row>
    <row r="13" spans="1:6" ht="22.5" customHeight="1">
      <c r="A13" s="155"/>
      <c r="B13" s="145">
        <v>10</v>
      </c>
      <c r="C13" s="175"/>
      <c r="D13" s="177" t="str">
        <f t="shared" si="0"/>
        <v/>
      </c>
      <c r="E13" s="330"/>
      <c r="F13" s="173"/>
    </row>
    <row r="14" spans="1:6" ht="22.5" customHeight="1">
      <c r="A14" s="155"/>
      <c r="B14" s="145">
        <v>11</v>
      </c>
      <c r="C14" s="175"/>
      <c r="D14" s="177" t="str">
        <f t="shared" si="0"/>
        <v/>
      </c>
      <c r="E14" s="330"/>
      <c r="F14" s="173"/>
    </row>
    <row r="15" spans="1:6" ht="22.5" customHeight="1">
      <c r="A15" s="155"/>
      <c r="B15" s="145">
        <v>12</v>
      </c>
      <c r="C15" s="175"/>
      <c r="D15" s="177" t="str">
        <f t="shared" si="0"/>
        <v/>
      </c>
      <c r="E15" s="330"/>
      <c r="F15" s="173"/>
    </row>
    <row r="16" spans="1:6" ht="22.5" customHeight="1">
      <c r="A16" s="155"/>
      <c r="B16" s="145">
        <v>13</v>
      </c>
      <c r="C16" s="175"/>
      <c r="D16" s="177" t="str">
        <f t="shared" si="0"/>
        <v/>
      </c>
      <c r="E16" s="330"/>
      <c r="F16" s="173"/>
    </row>
    <row r="17" spans="1:6" ht="22.5" customHeight="1">
      <c r="A17" s="155"/>
      <c r="B17" s="145">
        <v>14</v>
      </c>
      <c r="C17" s="175"/>
      <c r="D17" s="177" t="str">
        <f t="shared" si="0"/>
        <v/>
      </c>
      <c r="E17" s="330"/>
      <c r="F17" s="173"/>
    </row>
    <row r="18" spans="1:6" ht="22.5" customHeight="1">
      <c r="A18" s="155"/>
      <c r="B18" s="145">
        <v>15</v>
      </c>
      <c r="C18" s="175"/>
      <c r="D18" s="177" t="str">
        <f t="shared" si="0"/>
        <v/>
      </c>
      <c r="E18" s="330"/>
      <c r="F18" s="173"/>
    </row>
    <row r="19" spans="1:6" ht="22.5" customHeight="1">
      <c r="A19" s="155"/>
      <c r="B19" s="145">
        <v>16</v>
      </c>
      <c r="C19" s="175"/>
      <c r="D19" s="177" t="str">
        <f t="shared" si="0"/>
        <v/>
      </c>
      <c r="E19" s="330"/>
      <c r="F19" s="173"/>
    </row>
    <row r="20" spans="1:6" ht="22.5" customHeight="1">
      <c r="A20" s="155"/>
      <c r="B20" s="145">
        <v>17</v>
      </c>
      <c r="C20" s="175"/>
      <c r="D20" s="177" t="str">
        <f t="shared" si="0"/>
        <v/>
      </c>
      <c r="E20" s="330"/>
      <c r="F20" s="173"/>
    </row>
    <row r="21" spans="1:6" ht="22.5" customHeight="1">
      <c r="A21" s="155"/>
      <c r="B21" s="145">
        <v>18</v>
      </c>
      <c r="C21" s="175"/>
      <c r="D21" s="177" t="str">
        <f t="shared" si="0"/>
        <v/>
      </c>
      <c r="E21" s="330"/>
      <c r="F21" s="173"/>
    </row>
    <row r="22" spans="1:6" ht="22.5" customHeight="1">
      <c r="A22" s="155"/>
      <c r="B22" s="145">
        <v>19</v>
      </c>
      <c r="C22" s="175"/>
      <c r="D22" s="177" t="str">
        <f t="shared" si="0"/>
        <v/>
      </c>
      <c r="E22" s="330"/>
      <c r="F22" s="173"/>
    </row>
    <row r="23" spans="1:6" ht="22.5" customHeight="1">
      <c r="A23" s="155"/>
      <c r="B23" s="145">
        <v>20</v>
      </c>
      <c r="C23" s="175"/>
      <c r="D23" s="177" t="str">
        <f t="shared" si="0"/>
        <v/>
      </c>
      <c r="E23" s="330"/>
      <c r="F23" s="173"/>
    </row>
    <row r="24" spans="1:6" ht="22.5" customHeight="1">
      <c r="A24" s="155"/>
      <c r="B24" s="145">
        <v>21</v>
      </c>
      <c r="C24" s="175"/>
      <c r="D24" s="177" t="str">
        <f t="shared" si="0"/>
        <v/>
      </c>
      <c r="E24" s="330"/>
      <c r="F24" s="173"/>
    </row>
    <row r="25" spans="1:6" ht="22.5" customHeight="1">
      <c r="A25" s="155"/>
      <c r="B25" s="145">
        <v>22</v>
      </c>
      <c r="C25" s="175"/>
      <c r="D25" s="177" t="str">
        <f t="shared" si="0"/>
        <v/>
      </c>
      <c r="E25" s="330"/>
      <c r="F25" s="173"/>
    </row>
    <row r="26" spans="1:6" ht="22.5" customHeight="1">
      <c r="A26" s="155"/>
      <c r="B26" s="145">
        <v>23</v>
      </c>
      <c r="C26" s="175"/>
      <c r="D26" s="177" t="str">
        <f t="shared" si="0"/>
        <v/>
      </c>
      <c r="E26" s="330"/>
      <c r="F26" s="173"/>
    </row>
    <row r="27" spans="1:6" ht="22.5" customHeight="1">
      <c r="A27" s="155"/>
      <c r="B27" s="145">
        <v>24</v>
      </c>
      <c r="C27" s="175"/>
      <c r="D27" s="177" t="str">
        <f t="shared" si="0"/>
        <v/>
      </c>
      <c r="E27" s="330"/>
      <c r="F27" s="173"/>
    </row>
    <row r="28" spans="1:6" ht="22.5" customHeight="1">
      <c r="A28" s="155"/>
      <c r="B28" s="145">
        <v>25</v>
      </c>
      <c r="C28" s="175"/>
      <c r="D28" s="177" t="str">
        <f t="shared" si="0"/>
        <v/>
      </c>
      <c r="E28" s="330"/>
      <c r="F28" s="173"/>
    </row>
    <row r="29" spans="1:6" ht="22.5" customHeight="1">
      <c r="A29" s="155"/>
      <c r="B29" s="145">
        <v>26</v>
      </c>
      <c r="C29" s="175"/>
      <c r="D29" s="177" t="str">
        <f t="shared" si="0"/>
        <v/>
      </c>
      <c r="E29" s="330"/>
      <c r="F29" s="173"/>
    </row>
    <row r="30" spans="1:6" ht="22.5" customHeight="1">
      <c r="A30" s="155"/>
      <c r="B30" s="145">
        <v>27</v>
      </c>
      <c r="C30" s="175"/>
      <c r="D30" s="177" t="str">
        <f t="shared" si="0"/>
        <v/>
      </c>
      <c r="E30" s="330"/>
      <c r="F30" s="173"/>
    </row>
    <row r="31" spans="1:6" ht="22.5" customHeight="1">
      <c r="A31" s="155"/>
      <c r="B31" s="145">
        <v>28</v>
      </c>
      <c r="C31" s="175"/>
      <c r="D31" s="177" t="str">
        <f t="shared" si="0"/>
        <v/>
      </c>
      <c r="E31" s="330"/>
      <c r="F31" s="173"/>
    </row>
    <row r="32" spans="1:6" ht="22.5" customHeight="1">
      <c r="A32" s="155"/>
      <c r="B32" s="145">
        <v>29</v>
      </c>
      <c r="C32" s="175"/>
      <c r="D32" s="177" t="str">
        <f t="shared" si="0"/>
        <v/>
      </c>
      <c r="E32" s="330"/>
      <c r="F32" s="173"/>
    </row>
    <row r="33" spans="1:6" ht="22.5" customHeight="1">
      <c r="A33" s="155"/>
      <c r="B33" s="145">
        <v>30</v>
      </c>
      <c r="C33" s="175"/>
      <c r="D33" s="177" t="str">
        <f t="shared" si="0"/>
        <v/>
      </c>
      <c r="E33" s="330"/>
      <c r="F33" s="173"/>
    </row>
    <row r="34" spans="1:6" ht="22.5" customHeight="1">
      <c r="A34" s="155"/>
      <c r="B34" s="145">
        <v>31</v>
      </c>
      <c r="C34" s="175"/>
      <c r="D34" s="177" t="str">
        <f t="shared" si="0"/>
        <v/>
      </c>
      <c r="E34" s="330"/>
      <c r="F34" s="173"/>
    </row>
    <row r="35" spans="1:6" ht="22.5" customHeight="1" thickBot="1">
      <c r="A35" s="155"/>
      <c r="B35" s="278" t="s">
        <v>187</v>
      </c>
      <c r="C35" s="279"/>
      <c r="D35" s="279"/>
      <c r="E35" s="280"/>
      <c r="F35" s="188" t="str">
        <f>IF(OR($E$4="",$F$4=""),"",SUM($F$4:$F$34))</f>
        <v/>
      </c>
    </row>
    <row r="36" spans="1:6" ht="22.5" customHeight="1" thickTop="1">
      <c r="A36" s="155"/>
    </row>
  </sheetData>
  <sheetProtection algorithmName="SHA-512" hashValue="YQlFvK2JO7KDfJqjIjYYJuqoRX1ptuYU3+DktyVwdJv8LVmMztjKA/l102Dm9fo3SEMQIEWa5giVMaf++QIH+g==" saltValue="3vhgdPm7oOLoLbwcMeu5UQ==" spinCount="100000" sheet="1" objects="1" scenarios="1"/>
  <mergeCells count="3">
    <mergeCell ref="D1:E1"/>
    <mergeCell ref="B35:E35"/>
    <mergeCell ref="D2:E2"/>
  </mergeCells>
  <phoneticPr fontId="1"/>
  <pageMargins left="0.43307086614173229" right="0.23622047244094491" top="0.74803149606299213" bottom="0.74803149606299213" header="0.31496062992125984" footer="0.31496062992125984"/>
  <pageSetup paperSize="9" scale="99" orientation="portrait" horizontalDpi="0" verticalDpi="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FFFF"/>
    <pageSetUpPr fitToPage="1"/>
  </sheetPr>
  <dimension ref="A1:F36"/>
  <sheetViews>
    <sheetView tabSelected="1" topLeftCell="A4" workbookViewId="0">
      <selection activeCell="C4" sqref="C4"/>
    </sheetView>
  </sheetViews>
  <sheetFormatPr defaultRowHeight="21.75" customHeight="1"/>
  <cols>
    <col min="1" max="1" width="3.125" style="139" customWidth="1"/>
    <col min="2" max="2" width="5.375" style="3" customWidth="1"/>
    <col min="3" max="3" width="14.125" style="137" customWidth="1"/>
    <col min="4" max="4" width="15.75" style="138" customWidth="1"/>
    <col min="5" max="5" width="36.625" customWidth="1"/>
    <col min="6" max="6" width="15.625" style="139" customWidth="1"/>
  </cols>
  <sheetData>
    <row r="1" spans="1:6" ht="21.75" customHeight="1" thickTop="1">
      <c r="A1" s="184"/>
      <c r="B1" s="211" t="s">
        <v>166</v>
      </c>
      <c r="C1" s="212"/>
      <c r="D1" s="289" t="s">
        <v>188</v>
      </c>
      <c r="E1" s="277"/>
      <c r="F1" s="171" t="s">
        <v>168</v>
      </c>
    </row>
    <row r="2" spans="1:6" ht="21.75" customHeight="1" thickBot="1">
      <c r="A2" s="185"/>
      <c r="B2" s="211"/>
      <c r="C2" s="212"/>
      <c r="D2" s="281" t="s">
        <v>203</v>
      </c>
      <c r="E2" s="282"/>
      <c r="F2" s="172">
        <f>学区科目テーブル!$E$14</f>
        <v>0</v>
      </c>
    </row>
    <row r="3" spans="1:6" ht="21.75" customHeight="1" thickTop="1">
      <c r="A3" s="155"/>
      <c r="B3" s="231" t="s">
        <v>161</v>
      </c>
      <c r="C3" s="232" t="s">
        <v>157</v>
      </c>
      <c r="D3" s="233" t="s">
        <v>158</v>
      </c>
      <c r="E3" s="234" t="s">
        <v>159</v>
      </c>
      <c r="F3" s="235" t="s">
        <v>160</v>
      </c>
    </row>
    <row r="4" spans="1:6" ht="21.75" customHeight="1">
      <c r="A4" s="155"/>
      <c r="B4" s="145">
        <v>1</v>
      </c>
      <c r="C4" s="175"/>
      <c r="D4" s="177" t="str">
        <f>IF(AND(F4="",E4=""),"","借入金明金")</f>
        <v/>
      </c>
      <c r="E4" s="330"/>
      <c r="F4" s="173"/>
    </row>
    <row r="5" spans="1:6" ht="21.75" customHeight="1">
      <c r="A5" s="155"/>
      <c r="B5" s="145">
        <v>2</v>
      </c>
      <c r="C5" s="175"/>
      <c r="D5" s="177" t="str">
        <f t="shared" ref="D5:D34" si="0">IF(AND(F5="",E5=""),"","借入金明金")</f>
        <v/>
      </c>
      <c r="E5" s="330"/>
      <c r="F5" s="173"/>
    </row>
    <row r="6" spans="1:6" ht="21.75" customHeight="1">
      <c r="A6" s="155"/>
      <c r="B6" s="145">
        <v>3</v>
      </c>
      <c r="C6" s="175"/>
      <c r="D6" s="177" t="str">
        <f t="shared" si="0"/>
        <v/>
      </c>
      <c r="E6" s="330"/>
      <c r="F6" s="173"/>
    </row>
    <row r="7" spans="1:6" ht="21.75" customHeight="1">
      <c r="A7" s="155"/>
      <c r="B7" s="145">
        <v>4</v>
      </c>
      <c r="C7" s="175"/>
      <c r="D7" s="177" t="str">
        <f t="shared" si="0"/>
        <v/>
      </c>
      <c r="E7" s="330"/>
      <c r="F7" s="173"/>
    </row>
    <row r="8" spans="1:6" ht="21.75" customHeight="1">
      <c r="A8" s="155"/>
      <c r="B8" s="145">
        <v>5</v>
      </c>
      <c r="C8" s="175"/>
      <c r="D8" s="177" t="str">
        <f t="shared" si="0"/>
        <v/>
      </c>
      <c r="E8" s="330"/>
      <c r="F8" s="173"/>
    </row>
    <row r="9" spans="1:6" ht="21.75" customHeight="1">
      <c r="A9" s="155"/>
      <c r="B9" s="145">
        <v>6</v>
      </c>
      <c r="C9" s="175"/>
      <c r="D9" s="177" t="str">
        <f t="shared" si="0"/>
        <v/>
      </c>
      <c r="E9" s="330"/>
      <c r="F9" s="173"/>
    </row>
    <row r="10" spans="1:6" ht="21.75" customHeight="1">
      <c r="A10" s="155"/>
      <c r="B10" s="145">
        <v>7</v>
      </c>
      <c r="C10" s="175"/>
      <c r="D10" s="177" t="str">
        <f t="shared" si="0"/>
        <v/>
      </c>
      <c r="E10" s="330"/>
      <c r="F10" s="173"/>
    </row>
    <row r="11" spans="1:6" ht="21.75" customHeight="1">
      <c r="A11" s="155"/>
      <c r="B11" s="145">
        <v>8</v>
      </c>
      <c r="C11" s="175"/>
      <c r="D11" s="177" t="str">
        <f t="shared" si="0"/>
        <v/>
      </c>
      <c r="E11" s="330"/>
      <c r="F11" s="173"/>
    </row>
    <row r="12" spans="1:6" ht="21.75" customHeight="1">
      <c r="A12" s="155"/>
      <c r="B12" s="145">
        <v>9</v>
      </c>
      <c r="C12" s="175"/>
      <c r="D12" s="177" t="str">
        <f t="shared" si="0"/>
        <v/>
      </c>
      <c r="E12" s="330"/>
      <c r="F12" s="173"/>
    </row>
    <row r="13" spans="1:6" ht="21.75" customHeight="1">
      <c r="A13" s="155"/>
      <c r="B13" s="145">
        <v>10</v>
      </c>
      <c r="C13" s="175"/>
      <c r="D13" s="177" t="str">
        <f t="shared" si="0"/>
        <v/>
      </c>
      <c r="E13" s="330"/>
      <c r="F13" s="173"/>
    </row>
    <row r="14" spans="1:6" ht="21.75" customHeight="1">
      <c r="A14" s="155"/>
      <c r="B14" s="145">
        <v>11</v>
      </c>
      <c r="C14" s="175"/>
      <c r="D14" s="177" t="str">
        <f t="shared" si="0"/>
        <v/>
      </c>
      <c r="E14" s="330"/>
      <c r="F14" s="173"/>
    </row>
    <row r="15" spans="1:6" ht="21.75" customHeight="1">
      <c r="A15" s="155"/>
      <c r="B15" s="145">
        <v>12</v>
      </c>
      <c r="C15" s="175"/>
      <c r="D15" s="177" t="str">
        <f t="shared" si="0"/>
        <v/>
      </c>
      <c r="E15" s="330"/>
      <c r="F15" s="173"/>
    </row>
    <row r="16" spans="1:6" ht="21.75" customHeight="1">
      <c r="A16" s="155"/>
      <c r="B16" s="145">
        <v>13</v>
      </c>
      <c r="C16" s="175"/>
      <c r="D16" s="177" t="str">
        <f t="shared" si="0"/>
        <v/>
      </c>
      <c r="E16" s="330"/>
      <c r="F16" s="173"/>
    </row>
    <row r="17" spans="1:6" ht="21.75" customHeight="1">
      <c r="A17" s="155"/>
      <c r="B17" s="145">
        <v>14</v>
      </c>
      <c r="C17" s="175"/>
      <c r="D17" s="177" t="str">
        <f t="shared" si="0"/>
        <v/>
      </c>
      <c r="E17" s="330"/>
      <c r="F17" s="173"/>
    </row>
    <row r="18" spans="1:6" ht="21.75" customHeight="1">
      <c r="A18" s="155"/>
      <c r="B18" s="145">
        <v>15</v>
      </c>
      <c r="C18" s="175"/>
      <c r="D18" s="177" t="str">
        <f t="shared" si="0"/>
        <v/>
      </c>
      <c r="E18" s="330"/>
      <c r="F18" s="173"/>
    </row>
    <row r="19" spans="1:6" ht="21.75" customHeight="1">
      <c r="A19" s="155"/>
      <c r="B19" s="145">
        <v>16</v>
      </c>
      <c r="C19" s="175"/>
      <c r="D19" s="177" t="str">
        <f t="shared" si="0"/>
        <v/>
      </c>
      <c r="E19" s="330"/>
      <c r="F19" s="173"/>
    </row>
    <row r="20" spans="1:6" ht="21.75" customHeight="1">
      <c r="A20" s="155"/>
      <c r="B20" s="145">
        <v>17</v>
      </c>
      <c r="C20" s="175"/>
      <c r="D20" s="177" t="str">
        <f t="shared" si="0"/>
        <v/>
      </c>
      <c r="E20" s="330"/>
      <c r="F20" s="173"/>
    </row>
    <row r="21" spans="1:6" ht="21.75" customHeight="1">
      <c r="A21" s="155"/>
      <c r="B21" s="145">
        <v>18</v>
      </c>
      <c r="C21" s="175"/>
      <c r="D21" s="177" t="str">
        <f t="shared" si="0"/>
        <v/>
      </c>
      <c r="E21" s="330"/>
      <c r="F21" s="173"/>
    </row>
    <row r="22" spans="1:6" ht="21.75" customHeight="1">
      <c r="A22" s="155"/>
      <c r="B22" s="145">
        <v>19</v>
      </c>
      <c r="C22" s="175"/>
      <c r="D22" s="177" t="str">
        <f t="shared" si="0"/>
        <v/>
      </c>
      <c r="E22" s="330"/>
      <c r="F22" s="173"/>
    </row>
    <row r="23" spans="1:6" ht="21.75" customHeight="1">
      <c r="A23" s="155"/>
      <c r="B23" s="145">
        <v>20</v>
      </c>
      <c r="C23" s="175"/>
      <c r="D23" s="177" t="str">
        <f t="shared" si="0"/>
        <v/>
      </c>
      <c r="E23" s="330"/>
      <c r="F23" s="173"/>
    </row>
    <row r="24" spans="1:6" ht="21.75" customHeight="1">
      <c r="A24" s="155"/>
      <c r="B24" s="145">
        <v>21</v>
      </c>
      <c r="C24" s="175"/>
      <c r="D24" s="177" t="str">
        <f t="shared" si="0"/>
        <v/>
      </c>
      <c r="E24" s="330"/>
      <c r="F24" s="173"/>
    </row>
    <row r="25" spans="1:6" ht="21.75" customHeight="1">
      <c r="A25" s="155"/>
      <c r="B25" s="145">
        <v>22</v>
      </c>
      <c r="C25" s="175"/>
      <c r="D25" s="177" t="str">
        <f t="shared" si="0"/>
        <v/>
      </c>
      <c r="E25" s="330"/>
      <c r="F25" s="173"/>
    </row>
    <row r="26" spans="1:6" ht="21.75" customHeight="1">
      <c r="A26" s="155"/>
      <c r="B26" s="145">
        <v>23</v>
      </c>
      <c r="C26" s="175"/>
      <c r="D26" s="177" t="str">
        <f t="shared" si="0"/>
        <v/>
      </c>
      <c r="E26" s="330"/>
      <c r="F26" s="173"/>
    </row>
    <row r="27" spans="1:6" ht="21.75" customHeight="1">
      <c r="A27" s="155"/>
      <c r="B27" s="145">
        <v>24</v>
      </c>
      <c r="C27" s="175"/>
      <c r="D27" s="177" t="str">
        <f t="shared" si="0"/>
        <v/>
      </c>
      <c r="E27" s="330"/>
      <c r="F27" s="173"/>
    </row>
    <row r="28" spans="1:6" ht="21.75" customHeight="1">
      <c r="A28" s="155"/>
      <c r="B28" s="145">
        <v>25</v>
      </c>
      <c r="C28" s="175"/>
      <c r="D28" s="177" t="str">
        <f t="shared" si="0"/>
        <v/>
      </c>
      <c r="E28" s="330"/>
      <c r="F28" s="173"/>
    </row>
    <row r="29" spans="1:6" ht="21.75" customHeight="1">
      <c r="A29" s="155"/>
      <c r="B29" s="145">
        <v>26</v>
      </c>
      <c r="C29" s="175"/>
      <c r="D29" s="177" t="str">
        <f t="shared" si="0"/>
        <v/>
      </c>
      <c r="E29" s="330"/>
      <c r="F29" s="173"/>
    </row>
    <row r="30" spans="1:6" ht="21.75" customHeight="1">
      <c r="A30" s="155"/>
      <c r="B30" s="145">
        <v>27</v>
      </c>
      <c r="C30" s="175"/>
      <c r="D30" s="177" t="str">
        <f t="shared" si="0"/>
        <v/>
      </c>
      <c r="E30" s="330"/>
      <c r="F30" s="173"/>
    </row>
    <row r="31" spans="1:6" ht="21.75" customHeight="1">
      <c r="A31" s="155"/>
      <c r="B31" s="145">
        <v>28</v>
      </c>
      <c r="C31" s="175"/>
      <c r="D31" s="177" t="str">
        <f t="shared" si="0"/>
        <v/>
      </c>
      <c r="E31" s="330"/>
      <c r="F31" s="173"/>
    </row>
    <row r="32" spans="1:6" ht="21.75" customHeight="1">
      <c r="A32" s="155"/>
      <c r="B32" s="145">
        <v>29</v>
      </c>
      <c r="C32" s="175"/>
      <c r="D32" s="177" t="str">
        <f t="shared" si="0"/>
        <v/>
      </c>
      <c r="E32" s="330"/>
      <c r="F32" s="173"/>
    </row>
    <row r="33" spans="1:6" ht="21.75" customHeight="1">
      <c r="A33" s="155"/>
      <c r="B33" s="145">
        <v>30</v>
      </c>
      <c r="C33" s="175"/>
      <c r="D33" s="177" t="str">
        <f t="shared" si="0"/>
        <v/>
      </c>
      <c r="E33" s="330"/>
      <c r="F33" s="173"/>
    </row>
    <row r="34" spans="1:6" ht="21.75" customHeight="1">
      <c r="A34" s="155"/>
      <c r="B34" s="145">
        <v>31</v>
      </c>
      <c r="C34" s="175"/>
      <c r="D34" s="177" t="str">
        <f t="shared" si="0"/>
        <v/>
      </c>
      <c r="E34" s="330"/>
      <c r="F34" s="173"/>
    </row>
    <row r="35" spans="1:6" ht="21.75" customHeight="1" thickBot="1">
      <c r="A35" s="155"/>
      <c r="B35" s="278" t="s">
        <v>189</v>
      </c>
      <c r="C35" s="279"/>
      <c r="D35" s="279"/>
      <c r="E35" s="280"/>
      <c r="F35" s="188" t="str">
        <f>IF(OR($E$4="",$F$4=""),"",SUM($F$4:$F$34))</f>
        <v/>
      </c>
    </row>
    <row r="36" spans="1:6" ht="21.75" customHeight="1" thickTop="1">
      <c r="A36" s="155"/>
    </row>
  </sheetData>
  <sheetProtection algorithmName="SHA-512" hashValue="8q5xcmHA9Z/QdXZnK0AMF3Crs6QIfP3eArckXaBc40MwojHyOUUrnN+8p4y76XwyEs4kTN4+LhkpDucC9GZkSA==" saltValue="HySYkGtgkcBQo23uoehctg==" spinCount="100000" sheet="1" objects="1" scenarios="1"/>
  <mergeCells count="3">
    <mergeCell ref="D1:E1"/>
    <mergeCell ref="B35:E35"/>
    <mergeCell ref="D2:E2"/>
  </mergeCells>
  <phoneticPr fontId="1"/>
  <pageMargins left="0.25" right="0.25" top="0.75" bottom="0.75" header="0.3" footer="0.3"/>
  <pageSetup paperSize="9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FFFF"/>
  </sheetPr>
  <dimension ref="A1:F40"/>
  <sheetViews>
    <sheetView workbookViewId="0">
      <selection activeCell="C4" sqref="C4"/>
    </sheetView>
  </sheetViews>
  <sheetFormatPr defaultRowHeight="19.5" customHeight="1"/>
  <cols>
    <col min="1" max="1" width="3.125" style="139" customWidth="1"/>
    <col min="2" max="2" width="5.375" style="3" customWidth="1"/>
    <col min="3" max="3" width="14.125" style="137" customWidth="1"/>
    <col min="4" max="4" width="15.75" style="138" customWidth="1"/>
    <col min="5" max="5" width="36.625" customWidth="1"/>
    <col min="6" max="6" width="15.625" style="139" customWidth="1"/>
  </cols>
  <sheetData>
    <row r="1" spans="1:6" ht="19.5" customHeight="1">
      <c r="A1" s="184"/>
      <c r="B1" s="211" t="s">
        <v>166</v>
      </c>
      <c r="C1" s="212"/>
      <c r="D1" s="289" t="s">
        <v>204</v>
      </c>
      <c r="E1" s="277"/>
      <c r="F1" s="195" t="s">
        <v>168</v>
      </c>
    </row>
    <row r="2" spans="1:6" ht="19.5" customHeight="1" thickBot="1">
      <c r="A2" s="185"/>
      <c r="B2" s="211"/>
      <c r="C2" s="212"/>
      <c r="D2" s="292" t="s">
        <v>206</v>
      </c>
      <c r="E2" s="292"/>
      <c r="F2" s="196">
        <f>学区科目テーブル!$E$15</f>
        <v>0</v>
      </c>
    </row>
    <row r="3" spans="1:6" ht="19.5" customHeight="1" thickTop="1">
      <c r="A3" s="155"/>
      <c r="B3" s="231" t="s">
        <v>161</v>
      </c>
      <c r="C3" s="232" t="s">
        <v>157</v>
      </c>
      <c r="D3" s="233" t="s">
        <v>158</v>
      </c>
      <c r="E3" s="234" t="s">
        <v>159</v>
      </c>
      <c r="F3" s="235" t="s">
        <v>160</v>
      </c>
    </row>
    <row r="4" spans="1:6" ht="19.5" customHeight="1">
      <c r="A4" s="155"/>
      <c r="B4" s="145">
        <v>1</v>
      </c>
      <c r="C4" s="175"/>
      <c r="D4" s="177" t="str">
        <f>IF(AND(F4="",E4=""),"","雑　収　入")</f>
        <v/>
      </c>
      <c r="E4" s="330"/>
      <c r="F4" s="173"/>
    </row>
    <row r="5" spans="1:6" ht="19.5" customHeight="1">
      <c r="A5" s="155"/>
      <c r="B5" s="145">
        <v>2</v>
      </c>
      <c r="C5" s="175"/>
      <c r="D5" s="177" t="str">
        <f t="shared" ref="D5:D38" si="0">IF(AND(F5="",E5=""),"","雑　収　入")</f>
        <v/>
      </c>
      <c r="E5" s="330"/>
      <c r="F5" s="173"/>
    </row>
    <row r="6" spans="1:6" ht="19.5" customHeight="1">
      <c r="A6" s="155"/>
      <c r="B6" s="145">
        <v>3</v>
      </c>
      <c r="C6" s="175"/>
      <c r="D6" s="177" t="str">
        <f t="shared" si="0"/>
        <v/>
      </c>
      <c r="E6" s="330"/>
      <c r="F6" s="173"/>
    </row>
    <row r="7" spans="1:6" ht="19.5" customHeight="1">
      <c r="A7" s="155"/>
      <c r="B7" s="145">
        <v>4</v>
      </c>
      <c r="C7" s="175"/>
      <c r="D7" s="177" t="str">
        <f>IF(AND(F7="",E7=""),"","雑　収　入")</f>
        <v/>
      </c>
      <c r="E7" s="330"/>
      <c r="F7" s="173"/>
    </row>
    <row r="8" spans="1:6" ht="19.5" customHeight="1">
      <c r="A8" s="155"/>
      <c r="B8" s="145">
        <v>5</v>
      </c>
      <c r="C8" s="175"/>
      <c r="D8" s="177" t="str">
        <f t="shared" si="0"/>
        <v/>
      </c>
      <c r="E8" s="330"/>
      <c r="F8" s="173"/>
    </row>
    <row r="9" spans="1:6" ht="19.5" customHeight="1">
      <c r="A9" s="155"/>
      <c r="B9" s="145">
        <v>6</v>
      </c>
      <c r="C9" s="175"/>
      <c r="D9" s="177" t="str">
        <f t="shared" si="0"/>
        <v/>
      </c>
      <c r="E9" s="330"/>
      <c r="F9" s="173"/>
    </row>
    <row r="10" spans="1:6" ht="19.5" customHeight="1">
      <c r="A10" s="155"/>
      <c r="B10" s="145">
        <v>7</v>
      </c>
      <c r="C10" s="175"/>
      <c r="D10" s="177" t="str">
        <f t="shared" si="0"/>
        <v/>
      </c>
      <c r="E10" s="330"/>
      <c r="F10" s="173"/>
    </row>
    <row r="11" spans="1:6" ht="19.5" customHeight="1">
      <c r="A11" s="155"/>
      <c r="B11" s="145">
        <v>8</v>
      </c>
      <c r="C11" s="175"/>
      <c r="D11" s="177" t="str">
        <f t="shared" si="0"/>
        <v/>
      </c>
      <c r="E11" s="330"/>
      <c r="F11" s="173"/>
    </row>
    <row r="12" spans="1:6" ht="19.5" customHeight="1">
      <c r="A12" s="155"/>
      <c r="B12" s="145">
        <v>9</v>
      </c>
      <c r="C12" s="175"/>
      <c r="D12" s="177"/>
      <c r="E12" s="330"/>
      <c r="F12" s="173"/>
    </row>
    <row r="13" spans="1:6" ht="19.5" customHeight="1">
      <c r="A13" s="155"/>
      <c r="B13" s="145">
        <v>10</v>
      </c>
      <c r="C13" s="175"/>
      <c r="D13" s="177"/>
      <c r="E13" s="330"/>
      <c r="F13" s="173"/>
    </row>
    <row r="14" spans="1:6" ht="19.5" customHeight="1">
      <c r="A14" s="155"/>
      <c r="B14" s="145">
        <v>11</v>
      </c>
      <c r="C14" s="175"/>
      <c r="D14" s="177"/>
      <c r="E14" s="330"/>
      <c r="F14" s="173"/>
    </row>
    <row r="15" spans="1:6" ht="19.5" customHeight="1">
      <c r="A15" s="155"/>
      <c r="B15" s="145">
        <v>12</v>
      </c>
      <c r="C15" s="175"/>
      <c r="D15" s="177"/>
      <c r="E15" s="330"/>
      <c r="F15" s="173"/>
    </row>
    <row r="16" spans="1:6" ht="19.5" customHeight="1">
      <c r="A16" s="155"/>
      <c r="B16" s="145">
        <v>13</v>
      </c>
      <c r="C16" s="175"/>
      <c r="D16" s="177" t="str">
        <f t="shared" si="0"/>
        <v/>
      </c>
      <c r="E16" s="330"/>
      <c r="F16" s="173"/>
    </row>
    <row r="17" spans="1:6" ht="19.5" customHeight="1">
      <c r="A17" s="155"/>
      <c r="B17" s="145">
        <v>14</v>
      </c>
      <c r="C17" s="175"/>
      <c r="D17" s="177" t="str">
        <f t="shared" si="0"/>
        <v/>
      </c>
      <c r="E17" s="330"/>
      <c r="F17" s="173"/>
    </row>
    <row r="18" spans="1:6" ht="19.5" customHeight="1">
      <c r="A18" s="155"/>
      <c r="B18" s="145">
        <v>15</v>
      </c>
      <c r="C18" s="175"/>
      <c r="D18" s="177" t="str">
        <f t="shared" si="0"/>
        <v/>
      </c>
      <c r="E18" s="330"/>
      <c r="F18" s="173"/>
    </row>
    <row r="19" spans="1:6" ht="19.5" customHeight="1">
      <c r="A19" s="155"/>
      <c r="B19" s="145">
        <v>16</v>
      </c>
      <c r="C19" s="175"/>
      <c r="D19" s="177" t="str">
        <f t="shared" si="0"/>
        <v/>
      </c>
      <c r="E19" s="330"/>
      <c r="F19" s="173"/>
    </row>
    <row r="20" spans="1:6" ht="19.5" customHeight="1">
      <c r="A20" s="155"/>
      <c r="B20" s="145">
        <v>17</v>
      </c>
      <c r="C20" s="175"/>
      <c r="D20" s="177" t="str">
        <f t="shared" si="0"/>
        <v/>
      </c>
      <c r="E20" s="330"/>
      <c r="F20" s="173"/>
    </row>
    <row r="21" spans="1:6" ht="19.5" customHeight="1">
      <c r="A21" s="155"/>
      <c r="B21" s="145">
        <v>18</v>
      </c>
      <c r="C21" s="175"/>
      <c r="D21" s="177" t="str">
        <f t="shared" si="0"/>
        <v/>
      </c>
      <c r="E21" s="330"/>
      <c r="F21" s="173"/>
    </row>
    <row r="22" spans="1:6" ht="19.5" customHeight="1">
      <c r="A22" s="155"/>
      <c r="B22" s="145">
        <v>19</v>
      </c>
      <c r="C22" s="175"/>
      <c r="D22" s="177" t="str">
        <f t="shared" si="0"/>
        <v/>
      </c>
      <c r="E22" s="330"/>
      <c r="F22" s="173"/>
    </row>
    <row r="23" spans="1:6" ht="19.5" customHeight="1">
      <c r="A23" s="155"/>
      <c r="B23" s="145">
        <v>20</v>
      </c>
      <c r="C23" s="175"/>
      <c r="D23" s="177" t="str">
        <f t="shared" si="0"/>
        <v/>
      </c>
      <c r="E23" s="330"/>
      <c r="F23" s="173"/>
    </row>
    <row r="24" spans="1:6" ht="19.5" customHeight="1">
      <c r="A24" s="155"/>
      <c r="B24" s="145">
        <v>21</v>
      </c>
      <c r="C24" s="175"/>
      <c r="D24" s="177" t="str">
        <f t="shared" si="0"/>
        <v/>
      </c>
      <c r="E24" s="330"/>
      <c r="F24" s="173"/>
    </row>
    <row r="25" spans="1:6" ht="19.5" customHeight="1">
      <c r="A25" s="155"/>
      <c r="B25" s="145">
        <v>22</v>
      </c>
      <c r="C25" s="175"/>
      <c r="D25" s="177" t="str">
        <f t="shared" si="0"/>
        <v/>
      </c>
      <c r="E25" s="330"/>
      <c r="F25" s="173"/>
    </row>
    <row r="26" spans="1:6" ht="19.5" customHeight="1">
      <c r="A26" s="155"/>
      <c r="B26" s="145">
        <v>23</v>
      </c>
      <c r="C26" s="175"/>
      <c r="D26" s="177" t="str">
        <f t="shared" si="0"/>
        <v/>
      </c>
      <c r="E26" s="330"/>
      <c r="F26" s="173"/>
    </row>
    <row r="27" spans="1:6" ht="19.5" customHeight="1">
      <c r="A27" s="155"/>
      <c r="B27" s="145">
        <v>24</v>
      </c>
      <c r="C27" s="175"/>
      <c r="D27" s="177" t="str">
        <f t="shared" si="0"/>
        <v/>
      </c>
      <c r="E27" s="330"/>
      <c r="F27" s="173"/>
    </row>
    <row r="28" spans="1:6" ht="19.5" customHeight="1">
      <c r="A28" s="155"/>
      <c r="B28" s="145">
        <v>25</v>
      </c>
      <c r="C28" s="175"/>
      <c r="D28" s="177" t="str">
        <f t="shared" si="0"/>
        <v/>
      </c>
      <c r="E28" s="330"/>
      <c r="F28" s="173"/>
    </row>
    <row r="29" spans="1:6" ht="19.5" customHeight="1">
      <c r="A29" s="155"/>
      <c r="B29" s="145">
        <v>26</v>
      </c>
      <c r="C29" s="175"/>
      <c r="D29" s="177" t="str">
        <f t="shared" si="0"/>
        <v/>
      </c>
      <c r="E29" s="330"/>
      <c r="F29" s="173"/>
    </row>
    <row r="30" spans="1:6" ht="19.5" customHeight="1">
      <c r="A30" s="155"/>
      <c r="B30" s="145">
        <v>27</v>
      </c>
      <c r="C30" s="175"/>
      <c r="D30" s="177" t="str">
        <f t="shared" si="0"/>
        <v/>
      </c>
      <c r="E30" s="330"/>
      <c r="F30" s="173"/>
    </row>
    <row r="31" spans="1:6" ht="19.5" customHeight="1">
      <c r="A31" s="155"/>
      <c r="B31" s="145">
        <v>28</v>
      </c>
      <c r="C31" s="175"/>
      <c r="D31" s="177" t="str">
        <f t="shared" si="0"/>
        <v/>
      </c>
      <c r="E31" s="330"/>
      <c r="F31" s="173"/>
    </row>
    <row r="32" spans="1:6" ht="19.5" customHeight="1">
      <c r="A32" s="155"/>
      <c r="B32" s="145">
        <v>29</v>
      </c>
      <c r="C32" s="175"/>
      <c r="D32" s="177" t="str">
        <f t="shared" si="0"/>
        <v/>
      </c>
      <c r="E32" s="330"/>
      <c r="F32" s="173"/>
    </row>
    <row r="33" spans="1:6" ht="19.5" customHeight="1">
      <c r="A33" s="155"/>
      <c r="B33" s="145">
        <v>30</v>
      </c>
      <c r="C33" s="175"/>
      <c r="D33" s="177" t="str">
        <f t="shared" si="0"/>
        <v/>
      </c>
      <c r="E33" s="330"/>
      <c r="F33" s="173"/>
    </row>
    <row r="34" spans="1:6" ht="19.5" customHeight="1">
      <c r="A34" s="155"/>
      <c r="B34" s="145">
        <v>31</v>
      </c>
      <c r="C34" s="175"/>
      <c r="D34" s="177" t="str">
        <f t="shared" si="0"/>
        <v/>
      </c>
      <c r="E34" s="330"/>
      <c r="F34" s="173"/>
    </row>
    <row r="35" spans="1:6" ht="19.5" customHeight="1">
      <c r="A35" s="155"/>
      <c r="B35" s="145">
        <v>32</v>
      </c>
      <c r="C35" s="175"/>
      <c r="D35" s="177" t="str">
        <f t="shared" si="0"/>
        <v/>
      </c>
      <c r="E35" s="330"/>
      <c r="F35" s="173"/>
    </row>
    <row r="36" spans="1:6" ht="19.5" customHeight="1">
      <c r="A36" s="155"/>
      <c r="B36" s="145">
        <v>33</v>
      </c>
      <c r="C36" s="175"/>
      <c r="D36" s="177" t="str">
        <f t="shared" si="0"/>
        <v/>
      </c>
      <c r="E36" s="330"/>
      <c r="F36" s="173"/>
    </row>
    <row r="37" spans="1:6" ht="19.5" customHeight="1">
      <c r="A37" s="155"/>
      <c r="B37" s="145">
        <v>34</v>
      </c>
      <c r="C37" s="175"/>
      <c r="D37" s="177" t="str">
        <f t="shared" si="0"/>
        <v/>
      </c>
      <c r="E37" s="330"/>
      <c r="F37" s="173"/>
    </row>
    <row r="38" spans="1:6" ht="19.5" customHeight="1">
      <c r="A38" s="155"/>
      <c r="B38" s="145">
        <v>35</v>
      </c>
      <c r="C38" s="175"/>
      <c r="D38" s="177" t="str">
        <f t="shared" si="0"/>
        <v/>
      </c>
      <c r="E38" s="330"/>
      <c r="F38" s="173"/>
    </row>
    <row r="39" spans="1:6" ht="19.5" customHeight="1" thickBot="1">
      <c r="A39" s="155"/>
      <c r="B39" s="278" t="s">
        <v>205</v>
      </c>
      <c r="C39" s="279"/>
      <c r="D39" s="279"/>
      <c r="E39" s="280"/>
      <c r="F39" s="188" t="str">
        <f>IF(OR($E$4="",$F$4=""),"",SUM($F$4:$F$38))</f>
        <v/>
      </c>
    </row>
    <row r="40" spans="1:6" ht="19.5" customHeight="1" thickTop="1">
      <c r="A40" s="155"/>
    </row>
  </sheetData>
  <sheetProtection algorithmName="SHA-512" hashValue="kkpsr7yQLtCra/frOen8D7kBH4LHdheACZqt6KCsNi7a4MCL0sC7MZnxXBFr4tJCQb6R/eCj0JKrinSGzAiyxA==" saltValue="yq+jtaYsD5Ug4Y1sHNV95g==" spinCount="100000" sheet="1" objects="1" scenarios="1"/>
  <mergeCells count="3">
    <mergeCell ref="D1:E1"/>
    <mergeCell ref="B39:E39"/>
    <mergeCell ref="D2:E2"/>
  </mergeCells>
  <phoneticPr fontId="1"/>
  <pageMargins left="0.25" right="0.25" top="0.75" bottom="0.75" header="0.3" footer="0.3"/>
  <pageSetup paperSize="9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99"/>
  </sheetPr>
  <dimension ref="A1:L39"/>
  <sheetViews>
    <sheetView view="pageLayout" zoomScaleNormal="100" workbookViewId="0">
      <selection activeCell="E8" sqref="E8"/>
    </sheetView>
  </sheetViews>
  <sheetFormatPr defaultColWidth="8.875" defaultRowHeight="20.25" customHeight="1"/>
  <cols>
    <col min="1" max="1" width="3.125" style="139" customWidth="1"/>
    <col min="2" max="2" width="5.375" style="149" customWidth="1"/>
    <col min="3" max="3" width="14.125" style="137" customWidth="1"/>
    <col min="4" max="4" width="15.75" style="138" customWidth="1"/>
    <col min="5" max="5" width="36.625" customWidth="1"/>
    <col min="6" max="6" width="15.625" style="139" customWidth="1"/>
    <col min="7" max="7" width="3.125" style="139" customWidth="1"/>
    <col min="8" max="8" width="5.375" style="149" customWidth="1"/>
    <col min="9" max="9" width="14.125" style="137" customWidth="1"/>
    <col min="10" max="10" width="15.75" style="138" customWidth="1"/>
    <col min="11" max="11" width="36.625" customWidth="1"/>
    <col min="12" max="12" width="15.625" style="139" customWidth="1"/>
  </cols>
  <sheetData>
    <row r="1" spans="1:12" s="5" customFormat="1" ht="20.25" customHeight="1" thickTop="1">
      <c r="A1" s="190"/>
      <c r="B1" s="211" t="s">
        <v>166</v>
      </c>
      <c r="C1" s="212"/>
      <c r="D1" s="293" t="s">
        <v>194</v>
      </c>
      <c r="E1" s="294"/>
      <c r="F1" s="198" t="s">
        <v>215</v>
      </c>
      <c r="G1" s="190"/>
      <c r="H1" s="211" t="s">
        <v>87</v>
      </c>
      <c r="I1" s="212"/>
      <c r="J1" s="293" t="s">
        <v>194</v>
      </c>
      <c r="K1" s="294"/>
      <c r="L1" s="187"/>
    </row>
    <row r="2" spans="1:12" s="5" customFormat="1" ht="20.25" customHeight="1" thickBot="1">
      <c r="A2" s="8"/>
      <c r="B2" s="211"/>
      <c r="C2" s="212"/>
      <c r="D2" s="236" t="s">
        <v>195</v>
      </c>
      <c r="F2" s="191">
        <f>学区科目テーブル!$E$19</f>
        <v>0</v>
      </c>
      <c r="G2" s="8"/>
      <c r="H2" s="211"/>
      <c r="I2" s="212"/>
      <c r="J2" s="287" t="s">
        <v>195</v>
      </c>
      <c r="K2" s="287"/>
      <c r="L2" s="190"/>
    </row>
    <row r="3" spans="1:12" s="5" customFormat="1" ht="20.25" customHeight="1" thickTop="1">
      <c r="A3" s="187"/>
      <c r="B3" s="231" t="s">
        <v>161</v>
      </c>
      <c r="C3" s="232" t="s">
        <v>157</v>
      </c>
      <c r="D3" s="233" t="s">
        <v>190</v>
      </c>
      <c r="E3" s="234" t="s">
        <v>159</v>
      </c>
      <c r="F3" s="237" t="s">
        <v>160</v>
      </c>
      <c r="G3" s="187"/>
      <c r="H3" s="231" t="s">
        <v>161</v>
      </c>
      <c r="I3" s="232" t="s">
        <v>157</v>
      </c>
      <c r="J3" s="233" t="s">
        <v>190</v>
      </c>
      <c r="K3" s="234" t="s">
        <v>159</v>
      </c>
      <c r="L3" s="235" t="s">
        <v>160</v>
      </c>
    </row>
    <row r="4" spans="1:12" ht="20.25" customHeight="1">
      <c r="A4" s="155"/>
      <c r="B4" s="145">
        <v>1</v>
      </c>
      <c r="C4" s="175"/>
      <c r="D4" s="177" t="str">
        <f>IF(AND(F4="",E4=""),"","負　　担　　金")</f>
        <v/>
      </c>
      <c r="E4" s="330"/>
      <c r="F4" s="173"/>
      <c r="G4" s="155"/>
      <c r="H4" s="145">
        <v>35</v>
      </c>
      <c r="I4" s="175"/>
      <c r="J4" s="177" t="str">
        <f t="shared" ref="J4:J36" si="0">IF(AND(L4="",K4=""),"","負　　担　　金")</f>
        <v/>
      </c>
      <c r="K4" s="330"/>
      <c r="L4" s="173"/>
    </row>
    <row r="5" spans="1:12" ht="20.25" customHeight="1">
      <c r="A5" s="155"/>
      <c r="B5" s="145">
        <v>2</v>
      </c>
      <c r="C5" s="175"/>
      <c r="D5" s="177" t="str">
        <f t="shared" ref="D5:D37" si="1">IF(AND(F5="",E5=""),"","負　　担　　金")</f>
        <v/>
      </c>
      <c r="E5" s="330"/>
      <c r="F5" s="173"/>
      <c r="G5" s="155"/>
      <c r="H5" s="145">
        <v>36</v>
      </c>
      <c r="I5" s="175"/>
      <c r="J5" s="177" t="str">
        <f t="shared" si="0"/>
        <v/>
      </c>
      <c r="K5" s="330"/>
      <c r="L5" s="173"/>
    </row>
    <row r="6" spans="1:12" ht="20.25" customHeight="1">
      <c r="A6" s="155"/>
      <c r="B6" s="145">
        <v>3</v>
      </c>
      <c r="C6" s="175"/>
      <c r="D6" s="177" t="str">
        <f t="shared" si="1"/>
        <v/>
      </c>
      <c r="E6" s="330"/>
      <c r="F6" s="173"/>
      <c r="G6" s="155"/>
      <c r="H6" s="145">
        <v>37</v>
      </c>
      <c r="I6" s="175"/>
      <c r="J6" s="177" t="str">
        <f t="shared" si="0"/>
        <v/>
      </c>
      <c r="K6" s="330"/>
      <c r="L6" s="173"/>
    </row>
    <row r="7" spans="1:12" ht="20.25" customHeight="1">
      <c r="A7" s="155"/>
      <c r="B7" s="145">
        <v>4</v>
      </c>
      <c r="C7" s="175"/>
      <c r="D7" s="177" t="str">
        <f t="shared" si="1"/>
        <v/>
      </c>
      <c r="E7" s="330"/>
      <c r="F7" s="173"/>
      <c r="G7" s="155"/>
      <c r="H7" s="145">
        <v>38</v>
      </c>
      <c r="I7" s="175"/>
      <c r="J7" s="177" t="str">
        <f t="shared" si="0"/>
        <v/>
      </c>
      <c r="K7" s="330"/>
      <c r="L7" s="173"/>
    </row>
    <row r="8" spans="1:12" ht="20.25" customHeight="1">
      <c r="A8" s="155"/>
      <c r="B8" s="145">
        <v>5</v>
      </c>
      <c r="C8" s="175"/>
      <c r="D8" s="177" t="str">
        <f t="shared" si="1"/>
        <v/>
      </c>
      <c r="E8" s="330"/>
      <c r="F8" s="173"/>
      <c r="G8" s="155"/>
      <c r="H8" s="145">
        <v>39</v>
      </c>
      <c r="I8" s="175"/>
      <c r="J8" s="177" t="str">
        <f t="shared" si="0"/>
        <v/>
      </c>
      <c r="K8" s="330"/>
      <c r="L8" s="173"/>
    </row>
    <row r="9" spans="1:12" ht="20.25" customHeight="1">
      <c r="A9" s="155"/>
      <c r="B9" s="145">
        <v>6</v>
      </c>
      <c r="C9" s="175"/>
      <c r="D9" s="177" t="str">
        <f>IF(AND(F9="",E9=""),"","負　　担　　金")</f>
        <v/>
      </c>
      <c r="E9" s="330"/>
      <c r="F9" s="173"/>
      <c r="G9" s="155"/>
      <c r="H9" s="145">
        <v>40</v>
      </c>
      <c r="I9" s="175"/>
      <c r="J9" s="177" t="str">
        <f t="shared" si="0"/>
        <v/>
      </c>
      <c r="K9" s="330"/>
      <c r="L9" s="173"/>
    </row>
    <row r="10" spans="1:12" ht="20.25" customHeight="1">
      <c r="A10" s="155"/>
      <c r="B10" s="145">
        <v>7</v>
      </c>
      <c r="C10" s="175"/>
      <c r="D10" s="177" t="str">
        <f t="shared" si="1"/>
        <v/>
      </c>
      <c r="E10" s="330"/>
      <c r="F10" s="173"/>
      <c r="G10" s="155"/>
      <c r="H10" s="145">
        <v>41</v>
      </c>
      <c r="I10" s="175"/>
      <c r="J10" s="177" t="str">
        <f t="shared" si="0"/>
        <v/>
      </c>
      <c r="K10" s="330"/>
      <c r="L10" s="173"/>
    </row>
    <row r="11" spans="1:12" ht="20.25" customHeight="1">
      <c r="A11" s="155"/>
      <c r="B11" s="145">
        <v>8</v>
      </c>
      <c r="C11" s="175"/>
      <c r="D11" s="177" t="str">
        <f t="shared" si="1"/>
        <v/>
      </c>
      <c r="E11" s="330"/>
      <c r="F11" s="173"/>
      <c r="G11" s="155"/>
      <c r="H11" s="145">
        <v>42</v>
      </c>
      <c r="I11" s="175"/>
      <c r="J11" s="177" t="str">
        <f t="shared" si="0"/>
        <v/>
      </c>
      <c r="K11" s="330"/>
      <c r="L11" s="173"/>
    </row>
    <row r="12" spans="1:12" ht="20.25" customHeight="1">
      <c r="A12" s="155"/>
      <c r="B12" s="145">
        <v>9</v>
      </c>
      <c r="C12" s="175"/>
      <c r="D12" s="177" t="str">
        <f t="shared" si="1"/>
        <v/>
      </c>
      <c r="E12" s="330"/>
      <c r="F12" s="173"/>
      <c r="G12" s="155"/>
      <c r="H12" s="145">
        <v>43</v>
      </c>
      <c r="I12" s="175"/>
      <c r="J12" s="177" t="str">
        <f t="shared" si="0"/>
        <v/>
      </c>
      <c r="K12" s="330"/>
      <c r="L12" s="173"/>
    </row>
    <row r="13" spans="1:12" ht="20.25" customHeight="1">
      <c r="A13" s="155"/>
      <c r="B13" s="145">
        <v>10</v>
      </c>
      <c r="C13" s="175"/>
      <c r="D13" s="177" t="str">
        <f t="shared" si="1"/>
        <v/>
      </c>
      <c r="E13" s="330"/>
      <c r="F13" s="173"/>
      <c r="G13" s="155"/>
      <c r="H13" s="145">
        <v>44</v>
      </c>
      <c r="I13" s="175"/>
      <c r="J13" s="177" t="str">
        <f t="shared" si="0"/>
        <v/>
      </c>
      <c r="K13" s="330"/>
      <c r="L13" s="173"/>
    </row>
    <row r="14" spans="1:12" ht="20.25" customHeight="1">
      <c r="A14" s="155"/>
      <c r="B14" s="145">
        <v>11</v>
      </c>
      <c r="C14" s="175"/>
      <c r="D14" s="177" t="str">
        <f t="shared" si="1"/>
        <v/>
      </c>
      <c r="E14" s="330"/>
      <c r="F14" s="173"/>
      <c r="G14" s="155"/>
      <c r="H14" s="145">
        <v>45</v>
      </c>
      <c r="I14" s="175"/>
      <c r="J14" s="177" t="str">
        <f t="shared" si="0"/>
        <v/>
      </c>
      <c r="K14" s="330"/>
      <c r="L14" s="173"/>
    </row>
    <row r="15" spans="1:12" ht="20.25" customHeight="1">
      <c r="A15" s="155"/>
      <c r="B15" s="145">
        <v>12</v>
      </c>
      <c r="C15" s="175"/>
      <c r="D15" s="177" t="str">
        <f t="shared" si="1"/>
        <v/>
      </c>
      <c r="E15" s="330"/>
      <c r="F15" s="173"/>
      <c r="G15" s="155"/>
      <c r="H15" s="145">
        <v>46</v>
      </c>
      <c r="I15" s="175"/>
      <c r="J15" s="177" t="str">
        <f t="shared" si="0"/>
        <v/>
      </c>
      <c r="K15" s="330"/>
      <c r="L15" s="173"/>
    </row>
    <row r="16" spans="1:12" ht="20.25" customHeight="1">
      <c r="A16" s="155"/>
      <c r="B16" s="145">
        <v>13</v>
      </c>
      <c r="C16" s="175"/>
      <c r="D16" s="177" t="str">
        <f t="shared" si="1"/>
        <v/>
      </c>
      <c r="E16" s="330"/>
      <c r="F16" s="173"/>
      <c r="G16" s="155"/>
      <c r="H16" s="145">
        <v>47</v>
      </c>
      <c r="I16" s="175"/>
      <c r="J16" s="177" t="str">
        <f t="shared" si="0"/>
        <v/>
      </c>
      <c r="K16" s="330"/>
      <c r="L16" s="173"/>
    </row>
    <row r="17" spans="1:12" ht="20.25" customHeight="1">
      <c r="A17" s="155"/>
      <c r="B17" s="145">
        <v>14</v>
      </c>
      <c r="C17" s="175"/>
      <c r="D17" s="177" t="str">
        <f t="shared" si="1"/>
        <v/>
      </c>
      <c r="E17" s="330"/>
      <c r="F17" s="173"/>
      <c r="G17" s="155"/>
      <c r="H17" s="145">
        <v>48</v>
      </c>
      <c r="I17" s="175"/>
      <c r="J17" s="177" t="str">
        <f t="shared" si="0"/>
        <v/>
      </c>
      <c r="K17" s="330"/>
      <c r="L17" s="173"/>
    </row>
    <row r="18" spans="1:12" ht="20.25" customHeight="1">
      <c r="A18" s="155"/>
      <c r="B18" s="145">
        <v>15</v>
      </c>
      <c r="C18" s="175"/>
      <c r="D18" s="177" t="str">
        <f t="shared" si="1"/>
        <v/>
      </c>
      <c r="E18" s="330"/>
      <c r="F18" s="173"/>
      <c r="G18" s="155"/>
      <c r="H18" s="145">
        <v>49</v>
      </c>
      <c r="I18" s="175"/>
      <c r="J18" s="177" t="str">
        <f t="shared" si="0"/>
        <v/>
      </c>
      <c r="K18" s="330"/>
      <c r="L18" s="173"/>
    </row>
    <row r="19" spans="1:12" ht="20.25" customHeight="1">
      <c r="A19" s="155"/>
      <c r="B19" s="145">
        <v>16</v>
      </c>
      <c r="C19" s="175"/>
      <c r="D19" s="177" t="str">
        <f t="shared" si="1"/>
        <v/>
      </c>
      <c r="E19" s="330"/>
      <c r="F19" s="173"/>
      <c r="G19" s="155"/>
      <c r="H19" s="145">
        <v>50</v>
      </c>
      <c r="I19" s="175"/>
      <c r="J19" s="177" t="str">
        <f t="shared" si="0"/>
        <v/>
      </c>
      <c r="K19" s="330"/>
      <c r="L19" s="173"/>
    </row>
    <row r="20" spans="1:12" ht="20.25" customHeight="1">
      <c r="A20" s="155"/>
      <c r="B20" s="145">
        <v>17</v>
      </c>
      <c r="C20" s="175"/>
      <c r="D20" s="177" t="str">
        <f t="shared" si="1"/>
        <v/>
      </c>
      <c r="E20" s="330"/>
      <c r="F20" s="173"/>
      <c r="G20" s="155"/>
      <c r="H20" s="145">
        <v>51</v>
      </c>
      <c r="I20" s="175"/>
      <c r="J20" s="177" t="str">
        <f t="shared" si="0"/>
        <v/>
      </c>
      <c r="K20" s="330"/>
      <c r="L20" s="173"/>
    </row>
    <row r="21" spans="1:12" ht="20.25" customHeight="1">
      <c r="A21" s="155"/>
      <c r="B21" s="145">
        <v>18</v>
      </c>
      <c r="C21" s="175"/>
      <c r="D21" s="177" t="str">
        <f t="shared" si="1"/>
        <v/>
      </c>
      <c r="E21" s="330"/>
      <c r="F21" s="173"/>
      <c r="G21" s="155"/>
      <c r="H21" s="145">
        <v>52</v>
      </c>
      <c r="I21" s="175"/>
      <c r="J21" s="177" t="str">
        <f t="shared" si="0"/>
        <v/>
      </c>
      <c r="K21" s="330"/>
      <c r="L21" s="173"/>
    </row>
    <row r="22" spans="1:12" ht="20.25" customHeight="1">
      <c r="A22" s="155"/>
      <c r="B22" s="145">
        <v>19</v>
      </c>
      <c r="C22" s="175"/>
      <c r="D22" s="177" t="str">
        <f t="shared" si="1"/>
        <v/>
      </c>
      <c r="E22" s="330"/>
      <c r="F22" s="173"/>
      <c r="G22" s="155"/>
      <c r="H22" s="145">
        <v>53</v>
      </c>
      <c r="I22" s="175"/>
      <c r="J22" s="177" t="str">
        <f t="shared" si="0"/>
        <v/>
      </c>
      <c r="K22" s="330"/>
      <c r="L22" s="173"/>
    </row>
    <row r="23" spans="1:12" ht="20.25" customHeight="1">
      <c r="A23" s="155"/>
      <c r="B23" s="145">
        <v>20</v>
      </c>
      <c r="C23" s="175"/>
      <c r="D23" s="177" t="str">
        <f t="shared" si="1"/>
        <v/>
      </c>
      <c r="E23" s="330"/>
      <c r="F23" s="173"/>
      <c r="G23" s="155"/>
      <c r="H23" s="145">
        <v>54</v>
      </c>
      <c r="I23" s="175"/>
      <c r="J23" s="177" t="str">
        <f t="shared" si="0"/>
        <v/>
      </c>
      <c r="K23" s="330"/>
      <c r="L23" s="173"/>
    </row>
    <row r="24" spans="1:12" ht="20.25" customHeight="1">
      <c r="A24" s="155"/>
      <c r="B24" s="145">
        <v>21</v>
      </c>
      <c r="C24" s="175"/>
      <c r="D24" s="177" t="str">
        <f t="shared" si="1"/>
        <v/>
      </c>
      <c r="E24" s="330"/>
      <c r="F24" s="173"/>
      <c r="G24" s="155"/>
      <c r="H24" s="145">
        <v>55</v>
      </c>
      <c r="I24" s="175"/>
      <c r="J24" s="177" t="str">
        <f t="shared" si="0"/>
        <v/>
      </c>
      <c r="K24" s="330"/>
      <c r="L24" s="173"/>
    </row>
    <row r="25" spans="1:12" ht="20.25" customHeight="1">
      <c r="A25" s="155"/>
      <c r="B25" s="145">
        <v>22</v>
      </c>
      <c r="C25" s="175"/>
      <c r="D25" s="177" t="str">
        <f t="shared" si="1"/>
        <v/>
      </c>
      <c r="E25" s="330"/>
      <c r="F25" s="173"/>
      <c r="G25" s="155"/>
      <c r="H25" s="145">
        <v>56</v>
      </c>
      <c r="I25" s="175"/>
      <c r="J25" s="177" t="str">
        <f t="shared" si="0"/>
        <v/>
      </c>
      <c r="K25" s="330"/>
      <c r="L25" s="173"/>
    </row>
    <row r="26" spans="1:12" ht="20.25" customHeight="1">
      <c r="A26" s="155"/>
      <c r="B26" s="145">
        <v>23</v>
      </c>
      <c r="C26" s="175"/>
      <c r="D26" s="177" t="str">
        <f t="shared" si="1"/>
        <v/>
      </c>
      <c r="E26" s="330"/>
      <c r="F26" s="173"/>
      <c r="G26" s="155"/>
      <c r="H26" s="145">
        <v>57</v>
      </c>
      <c r="I26" s="175"/>
      <c r="J26" s="177" t="str">
        <f t="shared" si="0"/>
        <v/>
      </c>
      <c r="K26" s="330"/>
      <c r="L26" s="173"/>
    </row>
    <row r="27" spans="1:12" ht="20.25" customHeight="1">
      <c r="A27" s="155"/>
      <c r="B27" s="145">
        <v>24</v>
      </c>
      <c r="C27" s="175"/>
      <c r="D27" s="177" t="str">
        <f t="shared" si="1"/>
        <v/>
      </c>
      <c r="E27" s="330"/>
      <c r="F27" s="173"/>
      <c r="G27" s="155"/>
      <c r="H27" s="145">
        <v>58</v>
      </c>
      <c r="I27" s="175"/>
      <c r="J27" s="177" t="str">
        <f t="shared" si="0"/>
        <v/>
      </c>
      <c r="K27" s="330"/>
      <c r="L27" s="173"/>
    </row>
    <row r="28" spans="1:12" ht="20.25" customHeight="1">
      <c r="A28" s="155"/>
      <c r="B28" s="145">
        <v>25</v>
      </c>
      <c r="C28" s="175"/>
      <c r="D28" s="177" t="str">
        <f t="shared" si="1"/>
        <v/>
      </c>
      <c r="E28" s="330"/>
      <c r="F28" s="173"/>
      <c r="G28" s="155"/>
      <c r="H28" s="145">
        <v>59</v>
      </c>
      <c r="I28" s="175"/>
      <c r="J28" s="177" t="str">
        <f t="shared" si="0"/>
        <v/>
      </c>
      <c r="K28" s="330"/>
      <c r="L28" s="173"/>
    </row>
    <row r="29" spans="1:12" ht="20.25" customHeight="1">
      <c r="A29" s="155"/>
      <c r="B29" s="145">
        <v>26</v>
      </c>
      <c r="C29" s="175"/>
      <c r="D29" s="177" t="str">
        <f t="shared" si="1"/>
        <v/>
      </c>
      <c r="E29" s="330"/>
      <c r="F29" s="173"/>
      <c r="G29" s="155"/>
      <c r="H29" s="145">
        <v>60</v>
      </c>
      <c r="I29" s="175"/>
      <c r="J29" s="177" t="str">
        <f t="shared" si="0"/>
        <v/>
      </c>
      <c r="K29" s="330"/>
      <c r="L29" s="173"/>
    </row>
    <row r="30" spans="1:12" ht="20.25" customHeight="1">
      <c r="A30" s="155"/>
      <c r="B30" s="145">
        <v>27</v>
      </c>
      <c r="C30" s="175"/>
      <c r="D30" s="177"/>
      <c r="E30" s="330"/>
      <c r="F30" s="173"/>
      <c r="G30" s="155"/>
      <c r="H30" s="145">
        <v>61</v>
      </c>
      <c r="I30" s="175"/>
      <c r="J30" s="177"/>
      <c r="K30" s="330"/>
      <c r="L30" s="173"/>
    </row>
    <row r="31" spans="1:12" ht="20.25" customHeight="1">
      <c r="A31" s="155"/>
      <c r="B31" s="145">
        <v>28</v>
      </c>
      <c r="C31" s="175"/>
      <c r="D31" s="177" t="str">
        <f t="shared" si="1"/>
        <v/>
      </c>
      <c r="E31" s="330"/>
      <c r="F31" s="173"/>
      <c r="G31" s="155"/>
      <c r="H31" s="145">
        <v>62</v>
      </c>
      <c r="I31" s="175"/>
      <c r="J31" s="177" t="str">
        <f t="shared" si="0"/>
        <v/>
      </c>
      <c r="K31" s="330"/>
      <c r="L31" s="173"/>
    </row>
    <row r="32" spans="1:12" ht="20.25" customHeight="1">
      <c r="A32" s="155"/>
      <c r="B32" s="145">
        <v>29</v>
      </c>
      <c r="C32" s="175"/>
      <c r="D32" s="177"/>
      <c r="E32" s="330"/>
      <c r="F32" s="173"/>
      <c r="G32" s="155"/>
      <c r="H32" s="145">
        <v>63</v>
      </c>
      <c r="I32" s="175"/>
      <c r="J32" s="177"/>
      <c r="K32" s="330"/>
      <c r="L32" s="173"/>
    </row>
    <row r="33" spans="1:12" ht="20.25" customHeight="1">
      <c r="A33" s="155"/>
      <c r="B33" s="145">
        <v>30</v>
      </c>
      <c r="C33" s="175"/>
      <c r="D33" s="177"/>
      <c r="E33" s="330"/>
      <c r="F33" s="173"/>
      <c r="G33" s="155"/>
      <c r="H33" s="145">
        <v>64</v>
      </c>
      <c r="I33" s="175"/>
      <c r="J33" s="177"/>
      <c r="K33" s="330"/>
      <c r="L33" s="173"/>
    </row>
    <row r="34" spans="1:12" ht="20.25" customHeight="1">
      <c r="A34" s="155"/>
      <c r="B34" s="145">
        <v>31</v>
      </c>
      <c r="C34" s="175"/>
      <c r="D34" s="177" t="str">
        <f t="shared" si="1"/>
        <v/>
      </c>
      <c r="E34" s="330"/>
      <c r="F34" s="173"/>
      <c r="G34" s="155"/>
      <c r="H34" s="145">
        <v>65</v>
      </c>
      <c r="I34" s="175"/>
      <c r="J34" s="177" t="str">
        <f t="shared" si="0"/>
        <v/>
      </c>
      <c r="K34" s="330"/>
      <c r="L34" s="173"/>
    </row>
    <row r="35" spans="1:12" ht="20.25" customHeight="1">
      <c r="A35" s="155"/>
      <c r="B35" s="145">
        <v>32</v>
      </c>
      <c r="C35" s="175"/>
      <c r="D35" s="177" t="str">
        <f t="shared" si="1"/>
        <v/>
      </c>
      <c r="E35" s="330"/>
      <c r="F35" s="173"/>
      <c r="G35" s="155"/>
      <c r="H35" s="145">
        <v>66</v>
      </c>
      <c r="I35" s="175"/>
      <c r="J35" s="177" t="str">
        <f t="shared" si="0"/>
        <v/>
      </c>
      <c r="K35" s="330"/>
      <c r="L35" s="173"/>
    </row>
    <row r="36" spans="1:12" ht="20.25" customHeight="1">
      <c r="A36" s="155"/>
      <c r="B36" s="145">
        <v>33</v>
      </c>
      <c r="C36" s="175"/>
      <c r="D36" s="177" t="str">
        <f t="shared" si="1"/>
        <v/>
      </c>
      <c r="E36" s="330"/>
      <c r="F36" s="173"/>
      <c r="G36" s="155"/>
      <c r="H36" s="145">
        <v>67</v>
      </c>
      <c r="I36" s="175"/>
      <c r="J36" s="177" t="str">
        <f t="shared" si="0"/>
        <v/>
      </c>
      <c r="K36" s="330"/>
      <c r="L36" s="173"/>
    </row>
    <row r="37" spans="1:12" ht="20.25" customHeight="1">
      <c r="A37" s="155"/>
      <c r="B37" s="145">
        <v>34</v>
      </c>
      <c r="C37" s="175"/>
      <c r="D37" s="177" t="str">
        <f t="shared" si="1"/>
        <v/>
      </c>
      <c r="E37" s="330"/>
      <c r="F37" s="173"/>
      <c r="G37" s="155"/>
      <c r="H37" s="297" t="s">
        <v>191</v>
      </c>
      <c r="I37" s="298"/>
      <c r="J37" s="298"/>
      <c r="K37" s="298"/>
      <c r="L37" s="189" t="str">
        <f>IF(OR(K4="",L4=""),"",SUM($L$4:$L$36))</f>
        <v/>
      </c>
    </row>
    <row r="38" spans="1:12" ht="20.25" customHeight="1" thickBot="1">
      <c r="A38" s="155"/>
      <c r="B38" s="278" t="s">
        <v>192</v>
      </c>
      <c r="C38" s="279"/>
      <c r="D38" s="279"/>
      <c r="E38" s="280"/>
      <c r="F38" s="188" t="str">
        <f>IF(OR($E$4="",$F$4=""),"",SUM($F$4:$F$37))</f>
        <v/>
      </c>
      <c r="G38" s="155"/>
      <c r="H38" s="295" t="s">
        <v>193</v>
      </c>
      <c r="I38" s="296"/>
      <c r="J38" s="296"/>
      <c r="K38" s="296"/>
      <c r="L38" s="188" t="str">
        <f>IF(OR($E$37="",$F$37=""),"",$F$38+$L$37)</f>
        <v/>
      </c>
    </row>
    <row r="39" spans="1:12" ht="20.25" customHeight="1" thickTop="1">
      <c r="A39" s="155"/>
      <c r="G39" s="155"/>
    </row>
  </sheetData>
  <sheetProtection algorithmName="SHA-512" hashValue="3CDspiQgMdnM+jPZMxa0INvfN7v0sdFBE9gM8olQ+w4c3SKzPXP6TSOkR5VAWM0eHR8k9RztbwsEP/tLlQl4cA==" saltValue="WYDyeVwTCOmlxuCfA++pUQ==" spinCount="100000" sheet="1" objects="1" scenarios="1"/>
  <mergeCells count="6">
    <mergeCell ref="D1:E1"/>
    <mergeCell ref="B38:E38"/>
    <mergeCell ref="J1:K1"/>
    <mergeCell ref="H38:K38"/>
    <mergeCell ref="H37:K37"/>
    <mergeCell ref="J2:K2"/>
  </mergeCells>
  <phoneticPr fontId="1"/>
  <pageMargins left="0.25" right="0.25" top="0.75" bottom="0.75" header="0.3" footer="0.3"/>
  <pageSetup paperSize="9" fitToWidth="0" fitToHeight="0" orientation="portrait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99"/>
    <pageSetUpPr fitToPage="1"/>
  </sheetPr>
  <dimension ref="A1:F36"/>
  <sheetViews>
    <sheetView workbookViewId="0">
      <selection activeCell="E4" sqref="E4"/>
    </sheetView>
  </sheetViews>
  <sheetFormatPr defaultRowHeight="22.5" customHeight="1"/>
  <cols>
    <col min="1" max="1" width="3.125" style="139" customWidth="1"/>
    <col min="2" max="2" width="5.375" style="149" customWidth="1"/>
    <col min="3" max="3" width="14.125" style="137" customWidth="1"/>
    <col min="4" max="4" width="15.75" style="138" customWidth="1"/>
    <col min="5" max="5" width="36.625" customWidth="1"/>
    <col min="6" max="6" width="15.625" style="139" customWidth="1"/>
  </cols>
  <sheetData>
    <row r="1" spans="1:6" ht="22.5" customHeight="1" thickTop="1">
      <c r="A1" s="184"/>
      <c r="B1" s="211" t="s">
        <v>166</v>
      </c>
      <c r="C1" s="212"/>
      <c r="D1" s="289" t="s">
        <v>207</v>
      </c>
      <c r="E1" s="277"/>
      <c r="F1" s="198" t="s">
        <v>215</v>
      </c>
    </row>
    <row r="2" spans="1:6" ht="22.5" customHeight="1" thickBot="1">
      <c r="A2" s="185"/>
      <c r="B2" s="211"/>
      <c r="C2" s="290" t="s">
        <v>208</v>
      </c>
      <c r="D2" s="290"/>
      <c r="E2" s="291"/>
      <c r="F2" s="172">
        <f>学区科目テーブル!$E$20</f>
        <v>0</v>
      </c>
    </row>
    <row r="3" spans="1:6" ht="22.5" customHeight="1" thickTop="1">
      <c r="A3" s="155"/>
      <c r="B3" s="231" t="s">
        <v>161</v>
      </c>
      <c r="C3" s="232" t="s">
        <v>157</v>
      </c>
      <c r="D3" s="233" t="s">
        <v>190</v>
      </c>
      <c r="E3" s="234" t="s">
        <v>159</v>
      </c>
      <c r="F3" s="235" t="s">
        <v>160</v>
      </c>
    </row>
    <row r="4" spans="1:6" ht="22.5" customHeight="1">
      <c r="A4" s="155"/>
      <c r="B4" s="145">
        <v>1</v>
      </c>
      <c r="C4" s="175"/>
      <c r="D4" s="177" t="str">
        <f>IF(AND(F4="",E4=""),"","総代活動費")</f>
        <v/>
      </c>
      <c r="E4" s="330"/>
      <c r="F4" s="173"/>
    </row>
    <row r="5" spans="1:6" ht="22.5" customHeight="1">
      <c r="A5" s="155"/>
      <c r="B5" s="145">
        <v>2</v>
      </c>
      <c r="C5" s="175"/>
      <c r="D5" s="177" t="str">
        <f t="shared" ref="D5:D34" si="0">IF(AND(F5="",E5=""),"","総代活動費")</f>
        <v/>
      </c>
      <c r="E5" s="330"/>
      <c r="F5" s="173"/>
    </row>
    <row r="6" spans="1:6" ht="22.5" customHeight="1">
      <c r="A6" s="155"/>
      <c r="B6" s="145">
        <v>3</v>
      </c>
      <c r="C6" s="175"/>
      <c r="D6" s="177" t="str">
        <f t="shared" si="0"/>
        <v/>
      </c>
      <c r="E6" s="330"/>
      <c r="F6" s="173"/>
    </row>
    <row r="7" spans="1:6" ht="22.5" customHeight="1">
      <c r="A7" s="155"/>
      <c r="B7" s="145">
        <v>4</v>
      </c>
      <c r="C7" s="175"/>
      <c r="D7" s="177" t="str">
        <f t="shared" si="0"/>
        <v/>
      </c>
      <c r="E7" s="330"/>
      <c r="F7" s="173"/>
    </row>
    <row r="8" spans="1:6" ht="22.5" customHeight="1">
      <c r="A8" s="155"/>
      <c r="B8" s="145">
        <v>5</v>
      </c>
      <c r="C8" s="175"/>
      <c r="D8" s="177" t="str">
        <f t="shared" si="0"/>
        <v/>
      </c>
      <c r="E8" s="330"/>
      <c r="F8" s="173"/>
    </row>
    <row r="9" spans="1:6" ht="22.5" customHeight="1">
      <c r="A9" s="155"/>
      <c r="B9" s="145">
        <v>6</v>
      </c>
      <c r="C9" s="175"/>
      <c r="D9" s="177" t="str">
        <f t="shared" si="0"/>
        <v/>
      </c>
      <c r="E9" s="330"/>
      <c r="F9" s="173"/>
    </row>
    <row r="10" spans="1:6" ht="22.5" customHeight="1">
      <c r="A10" s="155"/>
      <c r="B10" s="145">
        <v>7</v>
      </c>
      <c r="C10" s="175"/>
      <c r="D10" s="177" t="str">
        <f t="shared" si="0"/>
        <v/>
      </c>
      <c r="E10" s="330"/>
      <c r="F10" s="173"/>
    </row>
    <row r="11" spans="1:6" ht="22.5" customHeight="1">
      <c r="A11" s="155"/>
      <c r="B11" s="145">
        <v>8</v>
      </c>
      <c r="C11" s="175"/>
      <c r="D11" s="177" t="str">
        <f t="shared" si="0"/>
        <v/>
      </c>
      <c r="E11" s="330"/>
      <c r="F11" s="173"/>
    </row>
    <row r="12" spans="1:6" ht="22.5" customHeight="1">
      <c r="A12" s="155"/>
      <c r="B12" s="145">
        <v>9</v>
      </c>
      <c r="C12" s="175"/>
      <c r="D12" s="177" t="str">
        <f t="shared" si="0"/>
        <v/>
      </c>
      <c r="E12" s="330"/>
      <c r="F12" s="173"/>
    </row>
    <row r="13" spans="1:6" ht="22.5" customHeight="1">
      <c r="A13" s="155"/>
      <c r="B13" s="145">
        <v>10</v>
      </c>
      <c r="C13" s="175"/>
      <c r="D13" s="177" t="str">
        <f t="shared" si="0"/>
        <v/>
      </c>
      <c r="E13" s="330"/>
      <c r="F13" s="173"/>
    </row>
    <row r="14" spans="1:6" ht="22.5" customHeight="1">
      <c r="A14" s="155"/>
      <c r="B14" s="145">
        <v>11</v>
      </c>
      <c r="C14" s="175"/>
      <c r="D14" s="177" t="str">
        <f t="shared" si="0"/>
        <v/>
      </c>
      <c r="E14" s="330"/>
      <c r="F14" s="173"/>
    </row>
    <row r="15" spans="1:6" ht="22.5" customHeight="1">
      <c r="A15" s="155"/>
      <c r="B15" s="145">
        <v>12</v>
      </c>
      <c r="C15" s="175"/>
      <c r="D15" s="177" t="str">
        <f t="shared" si="0"/>
        <v/>
      </c>
      <c r="E15" s="330"/>
      <c r="F15" s="173"/>
    </row>
    <row r="16" spans="1:6" ht="22.5" customHeight="1">
      <c r="A16" s="155"/>
      <c r="B16" s="145">
        <v>13</v>
      </c>
      <c r="C16" s="175"/>
      <c r="D16" s="177" t="str">
        <f t="shared" si="0"/>
        <v/>
      </c>
      <c r="E16" s="330"/>
      <c r="F16" s="173"/>
    </row>
    <row r="17" spans="1:6" ht="22.5" customHeight="1">
      <c r="A17" s="155"/>
      <c r="B17" s="145">
        <v>14</v>
      </c>
      <c r="C17" s="175"/>
      <c r="D17" s="177" t="str">
        <f t="shared" si="0"/>
        <v/>
      </c>
      <c r="E17" s="330"/>
      <c r="F17" s="173"/>
    </row>
    <row r="18" spans="1:6" ht="22.5" customHeight="1">
      <c r="A18" s="155"/>
      <c r="B18" s="145">
        <v>15</v>
      </c>
      <c r="C18" s="175"/>
      <c r="D18" s="177" t="str">
        <f t="shared" si="0"/>
        <v/>
      </c>
      <c r="E18" s="330"/>
      <c r="F18" s="173"/>
    </row>
    <row r="19" spans="1:6" ht="22.5" customHeight="1">
      <c r="A19" s="155"/>
      <c r="B19" s="145">
        <v>16</v>
      </c>
      <c r="C19" s="175"/>
      <c r="D19" s="177" t="str">
        <f t="shared" si="0"/>
        <v/>
      </c>
      <c r="E19" s="330"/>
      <c r="F19" s="173"/>
    </row>
    <row r="20" spans="1:6" ht="22.5" customHeight="1">
      <c r="A20" s="155"/>
      <c r="B20" s="145">
        <v>17</v>
      </c>
      <c r="C20" s="175"/>
      <c r="D20" s="177" t="str">
        <f t="shared" si="0"/>
        <v/>
      </c>
      <c r="E20" s="330"/>
      <c r="F20" s="173"/>
    </row>
    <row r="21" spans="1:6" ht="22.5" customHeight="1">
      <c r="A21" s="155"/>
      <c r="B21" s="145">
        <v>18</v>
      </c>
      <c r="C21" s="175"/>
      <c r="D21" s="177" t="str">
        <f t="shared" si="0"/>
        <v/>
      </c>
      <c r="E21" s="330"/>
      <c r="F21" s="173"/>
    </row>
    <row r="22" spans="1:6" ht="22.5" customHeight="1">
      <c r="A22" s="155"/>
      <c r="B22" s="145">
        <v>19</v>
      </c>
      <c r="C22" s="175"/>
      <c r="D22" s="177" t="str">
        <f t="shared" si="0"/>
        <v/>
      </c>
      <c r="E22" s="330"/>
      <c r="F22" s="173"/>
    </row>
    <row r="23" spans="1:6" ht="22.5" customHeight="1">
      <c r="A23" s="155"/>
      <c r="B23" s="145">
        <v>20</v>
      </c>
      <c r="C23" s="175"/>
      <c r="D23" s="177" t="str">
        <f t="shared" si="0"/>
        <v/>
      </c>
      <c r="E23" s="330"/>
      <c r="F23" s="173"/>
    </row>
    <row r="24" spans="1:6" ht="22.5" customHeight="1">
      <c r="A24" s="155"/>
      <c r="B24" s="145">
        <v>21</v>
      </c>
      <c r="C24" s="175"/>
      <c r="D24" s="177" t="str">
        <f t="shared" si="0"/>
        <v/>
      </c>
      <c r="E24" s="330"/>
      <c r="F24" s="173"/>
    </row>
    <row r="25" spans="1:6" ht="22.5" customHeight="1">
      <c r="A25" s="155"/>
      <c r="B25" s="145">
        <v>22</v>
      </c>
      <c r="C25" s="175"/>
      <c r="D25" s="177" t="str">
        <f t="shared" si="0"/>
        <v/>
      </c>
      <c r="E25" s="330"/>
      <c r="F25" s="173"/>
    </row>
    <row r="26" spans="1:6" ht="22.5" customHeight="1">
      <c r="A26" s="155"/>
      <c r="B26" s="145">
        <v>23</v>
      </c>
      <c r="C26" s="175"/>
      <c r="D26" s="177" t="str">
        <f t="shared" si="0"/>
        <v/>
      </c>
      <c r="E26" s="330"/>
      <c r="F26" s="173"/>
    </row>
    <row r="27" spans="1:6" ht="22.5" customHeight="1">
      <c r="A27" s="155"/>
      <c r="B27" s="145">
        <v>24</v>
      </c>
      <c r="C27" s="175"/>
      <c r="D27" s="177" t="str">
        <f t="shared" si="0"/>
        <v/>
      </c>
      <c r="E27" s="330"/>
      <c r="F27" s="173"/>
    </row>
    <row r="28" spans="1:6" ht="22.5" customHeight="1">
      <c r="A28" s="155"/>
      <c r="B28" s="145">
        <v>25</v>
      </c>
      <c r="C28" s="175"/>
      <c r="D28" s="177" t="str">
        <f t="shared" si="0"/>
        <v/>
      </c>
      <c r="E28" s="330"/>
      <c r="F28" s="173"/>
    </row>
    <row r="29" spans="1:6" ht="22.5" customHeight="1">
      <c r="A29" s="155"/>
      <c r="B29" s="145">
        <v>26</v>
      </c>
      <c r="C29" s="175"/>
      <c r="D29" s="177" t="str">
        <f t="shared" si="0"/>
        <v/>
      </c>
      <c r="E29" s="330"/>
      <c r="F29" s="173"/>
    </row>
    <row r="30" spans="1:6" ht="22.5" customHeight="1">
      <c r="A30" s="155"/>
      <c r="B30" s="145">
        <v>27</v>
      </c>
      <c r="C30" s="175"/>
      <c r="D30" s="177" t="str">
        <f t="shared" si="0"/>
        <v/>
      </c>
      <c r="E30" s="330"/>
      <c r="F30" s="173"/>
    </row>
    <row r="31" spans="1:6" ht="22.5" customHeight="1">
      <c r="A31" s="155"/>
      <c r="B31" s="145">
        <v>28</v>
      </c>
      <c r="C31" s="175"/>
      <c r="D31" s="177" t="str">
        <f t="shared" si="0"/>
        <v/>
      </c>
      <c r="E31" s="330"/>
      <c r="F31" s="173"/>
    </row>
    <row r="32" spans="1:6" ht="22.5" customHeight="1">
      <c r="A32" s="155"/>
      <c r="B32" s="145">
        <v>29</v>
      </c>
      <c r="C32" s="175"/>
      <c r="D32" s="177" t="str">
        <f t="shared" si="0"/>
        <v/>
      </c>
      <c r="E32" s="330"/>
      <c r="F32" s="173"/>
    </row>
    <row r="33" spans="1:6" ht="22.5" customHeight="1">
      <c r="A33" s="155"/>
      <c r="B33" s="145">
        <v>30</v>
      </c>
      <c r="C33" s="175"/>
      <c r="D33" s="177" t="str">
        <f t="shared" si="0"/>
        <v/>
      </c>
      <c r="E33" s="330"/>
      <c r="F33" s="173"/>
    </row>
    <row r="34" spans="1:6" ht="22.5" customHeight="1">
      <c r="A34" s="155"/>
      <c r="B34" s="145">
        <v>31</v>
      </c>
      <c r="C34" s="175"/>
      <c r="D34" s="177" t="str">
        <f t="shared" si="0"/>
        <v/>
      </c>
      <c r="E34" s="330"/>
      <c r="F34" s="173"/>
    </row>
    <row r="35" spans="1:6" ht="22.5" customHeight="1" thickBot="1">
      <c r="A35" s="155"/>
      <c r="B35" s="256" t="s">
        <v>209</v>
      </c>
      <c r="C35" s="257"/>
      <c r="D35" s="257"/>
      <c r="E35" s="258"/>
      <c r="F35" s="148" t="str">
        <f>IF(OR($E$4="",$F$4=""),"",SUM(F4:F34))</f>
        <v/>
      </c>
    </row>
    <row r="36" spans="1:6" ht="22.5" customHeight="1" thickTop="1">
      <c r="A36" s="155"/>
    </row>
  </sheetData>
  <sheetProtection algorithmName="SHA-512" hashValue="BPr3UAcNqPUdrJRq3dCHpqobPcydh5Sx8tjHdRmtZ4a7b2BmeoxteT4xdIqu00Ab9/lT9zdLQmMQYtW1S9Xnkg==" saltValue="3Awn+vxFUShlCMUFFl0tQg==" spinCount="100000" sheet="1" objects="1" scenarios="1"/>
  <mergeCells count="3">
    <mergeCell ref="D1:E1"/>
    <mergeCell ref="B35:E35"/>
    <mergeCell ref="C2:E2"/>
  </mergeCells>
  <phoneticPr fontId="1"/>
  <pageMargins left="0.25" right="0.25" top="0.75" bottom="0.75" header="0.3" footer="0.3"/>
  <pageSetup paperSize="9" orientation="portrait" horizontalDpi="0" verticalDpi="0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99"/>
  </sheetPr>
  <dimension ref="A1:F42"/>
  <sheetViews>
    <sheetView workbookViewId="0">
      <selection activeCell="C4" sqref="C4"/>
    </sheetView>
  </sheetViews>
  <sheetFormatPr defaultRowHeight="21" customHeight="1"/>
  <cols>
    <col min="1" max="1" width="3.125" style="139" customWidth="1"/>
    <col min="2" max="2" width="5.375" style="149" customWidth="1"/>
    <col min="3" max="3" width="14.125" style="137" customWidth="1"/>
    <col min="4" max="4" width="15.75" style="138" customWidth="1"/>
    <col min="5" max="5" width="36.625" customWidth="1"/>
    <col min="6" max="6" width="15.625" style="139" customWidth="1"/>
  </cols>
  <sheetData>
    <row r="1" spans="1:6" ht="21" customHeight="1" thickTop="1">
      <c r="A1" s="184"/>
      <c r="B1" s="211" t="s">
        <v>166</v>
      </c>
      <c r="C1" s="212"/>
      <c r="D1" s="289" t="s">
        <v>210</v>
      </c>
      <c r="E1" s="277"/>
      <c r="F1" s="198" t="s">
        <v>215</v>
      </c>
    </row>
    <row r="2" spans="1:6" ht="18.75" customHeight="1" thickBot="1">
      <c r="A2" s="185"/>
      <c r="B2" s="211"/>
      <c r="C2" s="212"/>
      <c r="D2" s="236" t="s">
        <v>29</v>
      </c>
      <c r="E2" s="5"/>
      <c r="F2" s="172">
        <f>学区科目テーブル!$E$21</f>
        <v>0</v>
      </c>
    </row>
    <row r="3" spans="1:6" ht="18.75" customHeight="1" thickTop="1">
      <c r="A3" s="155"/>
      <c r="B3" s="231" t="s">
        <v>161</v>
      </c>
      <c r="C3" s="232" t="s">
        <v>157</v>
      </c>
      <c r="D3" s="233" t="s">
        <v>190</v>
      </c>
      <c r="E3" s="234" t="s">
        <v>159</v>
      </c>
      <c r="F3" s="235" t="s">
        <v>160</v>
      </c>
    </row>
    <row r="4" spans="1:6" ht="18.75" customHeight="1">
      <c r="A4" s="155"/>
      <c r="B4" s="145">
        <v>1</v>
      </c>
      <c r="C4" s="175"/>
      <c r="D4" s="186" t="str">
        <f>IF(AND(F4="",E4=""),"","総代会役員手当")</f>
        <v/>
      </c>
      <c r="E4" s="197"/>
      <c r="F4" s="173"/>
    </row>
    <row r="5" spans="1:6" ht="18.75" customHeight="1">
      <c r="A5" s="155"/>
      <c r="B5" s="145">
        <v>2</v>
      </c>
      <c r="C5" s="175"/>
      <c r="D5" s="186" t="str">
        <f>IF(AND(F5="",E5=""),"","総代会役員手当")</f>
        <v/>
      </c>
      <c r="E5" s="197"/>
      <c r="F5" s="173"/>
    </row>
    <row r="6" spans="1:6" ht="18.75" customHeight="1">
      <c r="A6" s="155"/>
      <c r="B6" s="145">
        <v>3</v>
      </c>
      <c r="C6" s="175"/>
      <c r="D6" s="186" t="str">
        <f t="shared" ref="D6:D40" si="0">IF(AND(F6="",E6=""),"","総代会役員手当")</f>
        <v/>
      </c>
      <c r="E6" s="197"/>
      <c r="F6" s="173"/>
    </row>
    <row r="7" spans="1:6" ht="18.75" customHeight="1">
      <c r="A7" s="155"/>
      <c r="B7" s="145">
        <v>4</v>
      </c>
      <c r="C7" s="175"/>
      <c r="D7" s="186" t="str">
        <f t="shared" si="0"/>
        <v/>
      </c>
      <c r="E7" s="197"/>
      <c r="F7" s="173"/>
    </row>
    <row r="8" spans="1:6" ht="18.75" customHeight="1">
      <c r="A8" s="155"/>
      <c r="B8" s="145">
        <v>5</v>
      </c>
      <c r="C8" s="175"/>
      <c r="D8" s="186" t="str">
        <f t="shared" si="0"/>
        <v/>
      </c>
      <c r="E8" s="197"/>
      <c r="F8" s="173"/>
    </row>
    <row r="9" spans="1:6" ht="18.75" customHeight="1">
      <c r="A9" s="155"/>
      <c r="B9" s="145">
        <v>6</v>
      </c>
      <c r="C9" s="175"/>
      <c r="D9" s="186" t="str">
        <f t="shared" si="0"/>
        <v/>
      </c>
      <c r="E9" s="197"/>
      <c r="F9" s="173"/>
    </row>
    <row r="10" spans="1:6" ht="18.75" customHeight="1">
      <c r="A10" s="155"/>
      <c r="B10" s="145">
        <v>7</v>
      </c>
      <c r="C10" s="175"/>
      <c r="D10" s="186" t="str">
        <f t="shared" si="0"/>
        <v/>
      </c>
      <c r="E10" s="197"/>
      <c r="F10" s="173"/>
    </row>
    <row r="11" spans="1:6" ht="18.75" customHeight="1">
      <c r="A11" s="155"/>
      <c r="B11" s="145">
        <v>8</v>
      </c>
      <c r="C11" s="175"/>
      <c r="D11" s="186" t="str">
        <f t="shared" si="0"/>
        <v/>
      </c>
      <c r="E11" s="197"/>
      <c r="F11" s="173"/>
    </row>
    <row r="12" spans="1:6" ht="18.75" customHeight="1">
      <c r="A12" s="155"/>
      <c r="B12" s="145">
        <v>9</v>
      </c>
      <c r="C12" s="175"/>
      <c r="D12" s="186" t="str">
        <f t="shared" si="0"/>
        <v/>
      </c>
      <c r="E12" s="197"/>
      <c r="F12" s="173"/>
    </row>
    <row r="13" spans="1:6" ht="18.75" customHeight="1">
      <c r="A13" s="155"/>
      <c r="B13" s="145">
        <v>10</v>
      </c>
      <c r="C13" s="175"/>
      <c r="D13" s="186" t="str">
        <f t="shared" si="0"/>
        <v/>
      </c>
      <c r="E13" s="197"/>
      <c r="F13" s="173"/>
    </row>
    <row r="14" spans="1:6" ht="18.75" customHeight="1">
      <c r="A14" s="155"/>
      <c r="B14" s="145">
        <v>11</v>
      </c>
      <c r="C14" s="175"/>
      <c r="D14" s="186" t="str">
        <f t="shared" si="0"/>
        <v/>
      </c>
      <c r="E14" s="197"/>
      <c r="F14" s="173"/>
    </row>
    <row r="15" spans="1:6" ht="18.75" customHeight="1">
      <c r="A15" s="155"/>
      <c r="B15" s="145">
        <v>12</v>
      </c>
      <c r="C15" s="175"/>
      <c r="D15" s="186" t="str">
        <f t="shared" si="0"/>
        <v/>
      </c>
      <c r="E15" s="197"/>
      <c r="F15" s="173"/>
    </row>
    <row r="16" spans="1:6" ht="18.75" customHeight="1">
      <c r="A16" s="155"/>
      <c r="B16" s="145">
        <v>13</v>
      </c>
      <c r="C16" s="175"/>
      <c r="D16" s="186" t="str">
        <f t="shared" si="0"/>
        <v/>
      </c>
      <c r="E16" s="197"/>
      <c r="F16" s="173"/>
    </row>
    <row r="17" spans="1:6" ht="18.75" customHeight="1">
      <c r="A17" s="155"/>
      <c r="B17" s="145">
        <v>14</v>
      </c>
      <c r="C17" s="175"/>
      <c r="D17" s="186" t="str">
        <f t="shared" si="0"/>
        <v/>
      </c>
      <c r="E17" s="197"/>
      <c r="F17" s="173"/>
    </row>
    <row r="18" spans="1:6" ht="18.75" customHeight="1">
      <c r="A18" s="155"/>
      <c r="B18" s="145">
        <v>15</v>
      </c>
      <c r="C18" s="175"/>
      <c r="D18" s="186" t="str">
        <f t="shared" si="0"/>
        <v/>
      </c>
      <c r="E18" s="197"/>
      <c r="F18" s="173"/>
    </row>
    <row r="19" spans="1:6" ht="18.75" customHeight="1">
      <c r="A19" s="155"/>
      <c r="B19" s="145">
        <v>16</v>
      </c>
      <c r="C19" s="175"/>
      <c r="D19" s="186" t="str">
        <f t="shared" si="0"/>
        <v/>
      </c>
      <c r="E19" s="197"/>
      <c r="F19" s="173"/>
    </row>
    <row r="20" spans="1:6" ht="18.75" customHeight="1">
      <c r="A20" s="155"/>
      <c r="B20" s="145">
        <v>17</v>
      </c>
      <c r="C20" s="175"/>
      <c r="D20" s="186" t="str">
        <f t="shared" si="0"/>
        <v/>
      </c>
      <c r="E20" s="197"/>
      <c r="F20" s="173"/>
    </row>
    <row r="21" spans="1:6" ht="18.75" customHeight="1">
      <c r="A21" s="155"/>
      <c r="B21" s="145">
        <v>18</v>
      </c>
      <c r="C21" s="175"/>
      <c r="D21" s="186"/>
      <c r="E21" s="197"/>
      <c r="F21" s="173"/>
    </row>
    <row r="22" spans="1:6" ht="18.75" customHeight="1">
      <c r="A22" s="155"/>
      <c r="B22" s="145">
        <v>19</v>
      </c>
      <c r="C22" s="175"/>
      <c r="D22" s="186"/>
      <c r="E22" s="197"/>
      <c r="F22" s="173"/>
    </row>
    <row r="23" spans="1:6" ht="18.75" customHeight="1">
      <c r="A23" s="155"/>
      <c r="B23" s="145">
        <v>20</v>
      </c>
      <c r="C23" s="175"/>
      <c r="D23" s="186"/>
      <c r="E23" s="197"/>
      <c r="F23" s="173"/>
    </row>
    <row r="24" spans="1:6" ht="18.75" customHeight="1">
      <c r="A24" s="155"/>
      <c r="B24" s="145">
        <v>21</v>
      </c>
      <c r="C24" s="175"/>
      <c r="D24" s="186"/>
      <c r="E24" s="197"/>
      <c r="F24" s="173"/>
    </row>
    <row r="25" spans="1:6" ht="18.75" customHeight="1">
      <c r="A25" s="155"/>
      <c r="B25" s="145">
        <v>22</v>
      </c>
      <c r="C25" s="175"/>
      <c r="D25" s="186" t="str">
        <f t="shared" si="0"/>
        <v/>
      </c>
      <c r="E25" s="197"/>
      <c r="F25" s="173"/>
    </row>
    <row r="26" spans="1:6" ht="18.75" customHeight="1">
      <c r="A26" s="155"/>
      <c r="B26" s="145">
        <v>23</v>
      </c>
      <c r="C26" s="175"/>
      <c r="D26" s="186" t="str">
        <f t="shared" si="0"/>
        <v/>
      </c>
      <c r="E26" s="197"/>
      <c r="F26" s="173"/>
    </row>
    <row r="27" spans="1:6" ht="18.75" customHeight="1">
      <c r="A27" s="155"/>
      <c r="B27" s="145">
        <v>24</v>
      </c>
      <c r="C27" s="175"/>
      <c r="D27" s="186" t="str">
        <f>IF(AND(F27="",E27=""),"","総代会役員手当")</f>
        <v/>
      </c>
      <c r="E27" s="197"/>
      <c r="F27" s="173"/>
    </row>
    <row r="28" spans="1:6" ht="18.75" customHeight="1">
      <c r="A28" s="155"/>
      <c r="B28" s="145">
        <v>25</v>
      </c>
      <c r="C28" s="175"/>
      <c r="D28" s="186" t="str">
        <f t="shared" si="0"/>
        <v/>
      </c>
      <c r="E28" s="197"/>
      <c r="F28" s="173"/>
    </row>
    <row r="29" spans="1:6" ht="18.75" customHeight="1">
      <c r="A29" s="155"/>
      <c r="B29" s="145">
        <v>26</v>
      </c>
      <c r="C29" s="175"/>
      <c r="D29" s="186" t="str">
        <f t="shared" si="0"/>
        <v/>
      </c>
      <c r="E29" s="197"/>
      <c r="F29" s="173"/>
    </row>
    <row r="30" spans="1:6" ht="18.75" customHeight="1">
      <c r="A30" s="155"/>
      <c r="B30" s="145">
        <v>27</v>
      </c>
      <c r="C30" s="175"/>
      <c r="D30" s="186" t="str">
        <f t="shared" si="0"/>
        <v/>
      </c>
      <c r="E30" s="197"/>
      <c r="F30" s="173"/>
    </row>
    <row r="31" spans="1:6" ht="18.75" customHeight="1">
      <c r="A31" s="155"/>
      <c r="B31" s="145">
        <v>28</v>
      </c>
      <c r="C31" s="175"/>
      <c r="D31" s="186" t="str">
        <f t="shared" si="0"/>
        <v/>
      </c>
      <c r="E31" s="197"/>
      <c r="F31" s="173"/>
    </row>
    <row r="32" spans="1:6" ht="18.75" customHeight="1">
      <c r="A32" s="155"/>
      <c r="B32" s="145">
        <v>29</v>
      </c>
      <c r="C32" s="175"/>
      <c r="D32" s="186" t="str">
        <f t="shared" si="0"/>
        <v/>
      </c>
      <c r="E32" s="197"/>
      <c r="F32" s="173"/>
    </row>
    <row r="33" spans="1:6" ht="18.75" customHeight="1">
      <c r="A33" s="155"/>
      <c r="B33" s="145">
        <v>30</v>
      </c>
      <c r="C33" s="175"/>
      <c r="D33" s="186" t="str">
        <f t="shared" si="0"/>
        <v/>
      </c>
      <c r="E33" s="197"/>
      <c r="F33" s="173"/>
    </row>
    <row r="34" spans="1:6" ht="18.75" customHeight="1">
      <c r="A34" s="155"/>
      <c r="B34" s="145">
        <v>31</v>
      </c>
      <c r="C34" s="175"/>
      <c r="D34" s="186" t="str">
        <f t="shared" si="0"/>
        <v/>
      </c>
      <c r="E34" s="197"/>
      <c r="F34" s="173"/>
    </row>
    <row r="35" spans="1:6" ht="18.75" customHeight="1">
      <c r="A35" s="155"/>
      <c r="B35" s="145">
        <v>32</v>
      </c>
      <c r="C35" s="175"/>
      <c r="D35" s="186" t="str">
        <f t="shared" si="0"/>
        <v/>
      </c>
      <c r="E35" s="197"/>
      <c r="F35" s="173"/>
    </row>
    <row r="36" spans="1:6" ht="18.75" customHeight="1">
      <c r="A36" s="155"/>
      <c r="B36" s="145">
        <v>33</v>
      </c>
      <c r="C36" s="175"/>
      <c r="D36" s="186" t="str">
        <f t="shared" si="0"/>
        <v/>
      </c>
      <c r="E36" s="197"/>
      <c r="F36" s="173"/>
    </row>
    <row r="37" spans="1:6" ht="18.75" customHeight="1">
      <c r="A37" s="155"/>
      <c r="B37" s="145">
        <v>34</v>
      </c>
      <c r="C37" s="175"/>
      <c r="D37" s="186" t="str">
        <f t="shared" si="0"/>
        <v/>
      </c>
      <c r="E37" s="197"/>
      <c r="F37" s="173"/>
    </row>
    <row r="38" spans="1:6" ht="18.75" customHeight="1">
      <c r="A38" s="155"/>
      <c r="B38" s="145">
        <v>35</v>
      </c>
      <c r="C38" s="175"/>
      <c r="D38" s="186" t="str">
        <f t="shared" si="0"/>
        <v/>
      </c>
      <c r="E38" s="197"/>
      <c r="F38" s="173"/>
    </row>
    <row r="39" spans="1:6" ht="18.75" customHeight="1">
      <c r="A39" s="155"/>
      <c r="B39" s="145">
        <v>36</v>
      </c>
      <c r="C39" s="175"/>
      <c r="D39" s="186" t="str">
        <f t="shared" si="0"/>
        <v/>
      </c>
      <c r="E39" s="197"/>
      <c r="F39" s="173"/>
    </row>
    <row r="40" spans="1:6" ht="18.75" customHeight="1">
      <c r="A40" s="155"/>
      <c r="B40" s="145">
        <v>37</v>
      </c>
      <c r="C40" s="175"/>
      <c r="D40" s="186" t="str">
        <f t="shared" si="0"/>
        <v/>
      </c>
      <c r="E40" s="197"/>
      <c r="F40" s="173"/>
    </row>
    <row r="41" spans="1:6" ht="18.75" customHeight="1" thickBot="1">
      <c r="A41" s="155"/>
      <c r="B41" s="299" t="s">
        <v>211</v>
      </c>
      <c r="C41" s="300"/>
      <c r="D41" s="300"/>
      <c r="E41" s="300"/>
      <c r="F41" s="148" t="str">
        <f>IF(OR(E4="",F4=""),"",SUM($F$4:$F$40))</f>
        <v/>
      </c>
    </row>
    <row r="42" spans="1:6" ht="21" customHeight="1" thickTop="1">
      <c r="A42" s="155"/>
    </row>
  </sheetData>
  <sheetProtection algorithmName="SHA-512" hashValue="YRifDX5TSDJBARkM+BeiNwCymwJD01Z+c7uZ/e5FLKwUf9/aC09ksjGPllh+4CLDtgFWjCf+RXsODm4P1jQRFQ==" saltValue="dJfsFQc21yaTHWaultlXWQ==" spinCount="100000" sheet="1" objects="1" scenarios="1"/>
  <mergeCells count="2">
    <mergeCell ref="D1:E1"/>
    <mergeCell ref="B41:E41"/>
  </mergeCells>
  <phoneticPr fontId="1"/>
  <pageMargins left="0.25" right="0.25" top="0.75" bottom="0.75" header="0.3" footer="0.3"/>
  <pageSetup paperSize="9" orientation="portrait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99"/>
  </sheetPr>
  <dimension ref="A1:F40"/>
  <sheetViews>
    <sheetView workbookViewId="0">
      <selection activeCell="C4" sqref="C4"/>
    </sheetView>
  </sheetViews>
  <sheetFormatPr defaultRowHeight="19.5" customHeight="1"/>
  <cols>
    <col min="1" max="1" width="3.125" style="139" customWidth="1"/>
    <col min="2" max="2" width="5.375" style="149" customWidth="1"/>
    <col min="3" max="3" width="14.125" style="137" customWidth="1"/>
    <col min="4" max="4" width="15.75" style="138" customWidth="1"/>
    <col min="5" max="5" width="36.625" customWidth="1"/>
    <col min="6" max="6" width="15.625" style="139" customWidth="1"/>
  </cols>
  <sheetData>
    <row r="1" spans="1:6" ht="19.5" customHeight="1" thickTop="1">
      <c r="A1" s="184"/>
      <c r="B1" s="211" t="s">
        <v>166</v>
      </c>
      <c r="C1" s="212"/>
      <c r="D1" s="289" t="s">
        <v>212</v>
      </c>
      <c r="E1" s="277"/>
      <c r="F1" s="198" t="s">
        <v>215</v>
      </c>
    </row>
    <row r="2" spans="1:6" ht="19.5" customHeight="1" thickBot="1">
      <c r="A2" s="185"/>
      <c r="B2" s="211"/>
      <c r="C2" s="212"/>
      <c r="D2" s="290" t="s">
        <v>213</v>
      </c>
      <c r="E2" s="291"/>
      <c r="F2" s="172">
        <f>学区科目テーブル!$E$22</f>
        <v>0</v>
      </c>
    </row>
    <row r="3" spans="1:6" ht="19.5" customHeight="1" thickTop="1">
      <c r="A3" s="155"/>
      <c r="B3" s="231" t="s">
        <v>161</v>
      </c>
      <c r="C3" s="232" t="s">
        <v>157</v>
      </c>
      <c r="D3" s="233" t="s">
        <v>190</v>
      </c>
      <c r="E3" s="234" t="s">
        <v>159</v>
      </c>
      <c r="F3" s="235" t="s">
        <v>160</v>
      </c>
    </row>
    <row r="4" spans="1:6" ht="19.5" customHeight="1">
      <c r="A4" s="155"/>
      <c r="B4" s="145">
        <v>1</v>
      </c>
      <c r="C4" s="175"/>
      <c r="D4" s="177" t="str">
        <f>IF(AND(F4="",E4=""),"","教育委員会費")</f>
        <v/>
      </c>
      <c r="E4" s="330"/>
      <c r="F4" s="173"/>
    </row>
    <row r="5" spans="1:6" ht="19.5" customHeight="1">
      <c r="A5" s="155"/>
      <c r="B5" s="145">
        <v>2</v>
      </c>
      <c r="C5" s="175"/>
      <c r="D5" s="177" t="str">
        <f t="shared" ref="D5:D38" si="0">IF(AND(F5="",E5=""),"","教育委員会費")</f>
        <v/>
      </c>
      <c r="E5" s="330"/>
      <c r="F5" s="173"/>
    </row>
    <row r="6" spans="1:6" ht="19.5" customHeight="1">
      <c r="A6" s="155"/>
      <c r="B6" s="145">
        <v>3</v>
      </c>
      <c r="C6" s="175"/>
      <c r="D6" s="177" t="str">
        <f t="shared" si="0"/>
        <v/>
      </c>
      <c r="E6" s="330"/>
      <c r="F6" s="173"/>
    </row>
    <row r="7" spans="1:6" ht="19.5" customHeight="1">
      <c r="A7" s="155"/>
      <c r="B7" s="145">
        <v>4</v>
      </c>
      <c r="C7" s="175"/>
      <c r="D7" s="177" t="str">
        <f t="shared" si="0"/>
        <v/>
      </c>
      <c r="E7" s="330"/>
      <c r="F7" s="173"/>
    </row>
    <row r="8" spans="1:6" ht="19.5" customHeight="1">
      <c r="A8" s="155"/>
      <c r="B8" s="145">
        <v>5</v>
      </c>
      <c r="C8" s="175"/>
      <c r="D8" s="177" t="str">
        <f t="shared" si="0"/>
        <v/>
      </c>
      <c r="E8" s="330"/>
      <c r="F8" s="173"/>
    </row>
    <row r="9" spans="1:6" ht="19.5" customHeight="1">
      <c r="A9" s="155"/>
      <c r="B9" s="145">
        <v>6</v>
      </c>
      <c r="C9" s="175"/>
      <c r="D9" s="177" t="str">
        <f t="shared" si="0"/>
        <v/>
      </c>
      <c r="E9" s="330"/>
      <c r="F9" s="173"/>
    </row>
    <row r="10" spans="1:6" ht="19.5" customHeight="1">
      <c r="A10" s="155"/>
      <c r="B10" s="145">
        <v>7</v>
      </c>
      <c r="C10" s="175"/>
      <c r="D10" s="177" t="str">
        <f t="shared" si="0"/>
        <v/>
      </c>
      <c r="E10" s="330"/>
      <c r="F10" s="173"/>
    </row>
    <row r="11" spans="1:6" ht="19.5" customHeight="1">
      <c r="A11" s="155"/>
      <c r="B11" s="145">
        <v>8</v>
      </c>
      <c r="C11" s="175"/>
      <c r="D11" s="177" t="str">
        <f t="shared" si="0"/>
        <v/>
      </c>
      <c r="E11" s="330"/>
      <c r="F11" s="173"/>
    </row>
    <row r="12" spans="1:6" ht="19.5" customHeight="1">
      <c r="A12" s="155"/>
      <c r="B12" s="145">
        <v>9</v>
      </c>
      <c r="C12" s="175"/>
      <c r="D12" s="177" t="str">
        <f t="shared" si="0"/>
        <v/>
      </c>
      <c r="E12" s="330"/>
      <c r="F12" s="173"/>
    </row>
    <row r="13" spans="1:6" ht="19.5" customHeight="1">
      <c r="A13" s="155"/>
      <c r="B13" s="145">
        <v>10</v>
      </c>
      <c r="C13" s="175"/>
      <c r="D13" s="177" t="str">
        <f t="shared" si="0"/>
        <v/>
      </c>
      <c r="E13" s="330"/>
      <c r="F13" s="173"/>
    </row>
    <row r="14" spans="1:6" ht="19.5" customHeight="1">
      <c r="A14" s="155"/>
      <c r="B14" s="145">
        <v>11</v>
      </c>
      <c r="C14" s="175"/>
      <c r="D14" s="177" t="str">
        <f t="shared" si="0"/>
        <v/>
      </c>
      <c r="E14" s="330"/>
      <c r="F14" s="173"/>
    </row>
    <row r="15" spans="1:6" ht="19.5" customHeight="1">
      <c r="A15" s="155"/>
      <c r="B15" s="145">
        <v>12</v>
      </c>
      <c r="C15" s="175"/>
      <c r="D15" s="177" t="str">
        <f t="shared" si="0"/>
        <v/>
      </c>
      <c r="E15" s="330"/>
      <c r="F15" s="173"/>
    </row>
    <row r="16" spans="1:6" ht="19.5" customHeight="1">
      <c r="A16" s="155"/>
      <c r="B16" s="145">
        <v>13</v>
      </c>
      <c r="C16" s="175"/>
      <c r="D16" s="177" t="str">
        <f t="shared" si="0"/>
        <v/>
      </c>
      <c r="E16" s="330"/>
      <c r="F16" s="173"/>
    </row>
    <row r="17" spans="1:6" ht="19.5" customHeight="1">
      <c r="A17" s="155"/>
      <c r="B17" s="145">
        <v>14</v>
      </c>
      <c r="C17" s="175"/>
      <c r="D17" s="177" t="str">
        <f t="shared" si="0"/>
        <v/>
      </c>
      <c r="E17" s="330"/>
      <c r="F17" s="173"/>
    </row>
    <row r="18" spans="1:6" ht="19.5" customHeight="1">
      <c r="A18" s="155"/>
      <c r="B18" s="145">
        <v>15</v>
      </c>
      <c r="C18" s="175"/>
      <c r="D18" s="177" t="str">
        <f t="shared" si="0"/>
        <v/>
      </c>
      <c r="E18" s="330"/>
      <c r="F18" s="173"/>
    </row>
    <row r="19" spans="1:6" ht="19.5" customHeight="1">
      <c r="A19" s="155"/>
      <c r="B19" s="145">
        <v>16</v>
      </c>
      <c r="C19" s="175"/>
      <c r="D19" s="177" t="str">
        <f t="shared" si="0"/>
        <v/>
      </c>
      <c r="E19" s="330"/>
      <c r="F19" s="173"/>
    </row>
    <row r="20" spans="1:6" ht="19.5" customHeight="1">
      <c r="A20" s="155"/>
      <c r="B20" s="145">
        <v>17</v>
      </c>
      <c r="C20" s="175"/>
      <c r="D20" s="177" t="str">
        <f t="shared" si="0"/>
        <v/>
      </c>
      <c r="E20" s="330"/>
      <c r="F20" s="173"/>
    </row>
    <row r="21" spans="1:6" ht="19.5" customHeight="1">
      <c r="A21" s="155"/>
      <c r="B21" s="145">
        <v>18</v>
      </c>
      <c r="C21" s="175"/>
      <c r="D21" s="177" t="str">
        <f t="shared" si="0"/>
        <v/>
      </c>
      <c r="E21" s="330"/>
      <c r="F21" s="173"/>
    </row>
    <row r="22" spans="1:6" ht="19.5" customHeight="1">
      <c r="A22" s="155"/>
      <c r="B22" s="145">
        <v>19</v>
      </c>
      <c r="C22" s="175"/>
      <c r="D22" s="177" t="str">
        <f t="shared" si="0"/>
        <v/>
      </c>
      <c r="E22" s="330"/>
      <c r="F22" s="173"/>
    </row>
    <row r="23" spans="1:6" ht="19.5" customHeight="1">
      <c r="A23" s="155"/>
      <c r="B23" s="145">
        <v>20</v>
      </c>
      <c r="C23" s="175"/>
      <c r="D23" s="177" t="str">
        <f t="shared" si="0"/>
        <v/>
      </c>
      <c r="E23" s="330"/>
      <c r="F23" s="173"/>
    </row>
    <row r="24" spans="1:6" ht="19.5" customHeight="1">
      <c r="A24" s="155"/>
      <c r="B24" s="145">
        <v>21</v>
      </c>
      <c r="C24" s="175"/>
      <c r="D24" s="177" t="str">
        <f t="shared" si="0"/>
        <v/>
      </c>
      <c r="E24" s="330"/>
      <c r="F24" s="173"/>
    </row>
    <row r="25" spans="1:6" ht="19.5" customHeight="1">
      <c r="A25" s="155"/>
      <c r="B25" s="145">
        <v>22</v>
      </c>
      <c r="C25" s="175"/>
      <c r="D25" s="177" t="str">
        <f t="shared" si="0"/>
        <v/>
      </c>
      <c r="E25" s="330"/>
      <c r="F25" s="173"/>
    </row>
    <row r="26" spans="1:6" ht="19.5" customHeight="1">
      <c r="A26" s="155"/>
      <c r="B26" s="145">
        <v>23</v>
      </c>
      <c r="C26" s="175"/>
      <c r="D26" s="177" t="str">
        <f t="shared" si="0"/>
        <v/>
      </c>
      <c r="E26" s="330"/>
      <c r="F26" s="173"/>
    </row>
    <row r="27" spans="1:6" ht="19.5" customHeight="1">
      <c r="A27" s="155"/>
      <c r="B27" s="145">
        <v>24</v>
      </c>
      <c r="C27" s="175"/>
      <c r="D27" s="177" t="str">
        <f t="shared" si="0"/>
        <v/>
      </c>
      <c r="E27" s="330"/>
      <c r="F27" s="173"/>
    </row>
    <row r="28" spans="1:6" ht="19.5" customHeight="1">
      <c r="A28" s="155"/>
      <c r="B28" s="145">
        <v>25</v>
      </c>
      <c r="C28" s="175"/>
      <c r="D28" s="177" t="str">
        <f t="shared" si="0"/>
        <v/>
      </c>
      <c r="E28" s="330"/>
      <c r="F28" s="173"/>
    </row>
    <row r="29" spans="1:6" ht="19.5" customHeight="1">
      <c r="A29" s="155"/>
      <c r="B29" s="145">
        <v>26</v>
      </c>
      <c r="C29" s="175"/>
      <c r="D29" s="177" t="str">
        <f t="shared" si="0"/>
        <v/>
      </c>
      <c r="E29" s="330"/>
      <c r="F29" s="173"/>
    </row>
    <row r="30" spans="1:6" ht="19.5" customHeight="1">
      <c r="A30" s="155"/>
      <c r="B30" s="145">
        <v>27</v>
      </c>
      <c r="C30" s="175"/>
      <c r="D30" s="177" t="str">
        <f t="shared" si="0"/>
        <v/>
      </c>
      <c r="E30" s="330"/>
      <c r="F30" s="173"/>
    </row>
    <row r="31" spans="1:6" ht="19.5" customHeight="1">
      <c r="A31" s="155"/>
      <c r="B31" s="145">
        <v>28</v>
      </c>
      <c r="C31" s="175"/>
      <c r="D31" s="177" t="str">
        <f t="shared" si="0"/>
        <v/>
      </c>
      <c r="E31" s="330"/>
      <c r="F31" s="173"/>
    </row>
    <row r="32" spans="1:6" ht="19.5" customHeight="1">
      <c r="A32" s="155"/>
      <c r="B32" s="145">
        <v>29</v>
      </c>
      <c r="C32" s="175"/>
      <c r="D32" s="177" t="str">
        <f t="shared" si="0"/>
        <v/>
      </c>
      <c r="E32" s="330"/>
      <c r="F32" s="173"/>
    </row>
    <row r="33" spans="1:6" ht="19.5" customHeight="1">
      <c r="A33" s="155"/>
      <c r="B33" s="145">
        <v>30</v>
      </c>
      <c r="C33" s="175"/>
      <c r="D33" s="177" t="str">
        <f t="shared" si="0"/>
        <v/>
      </c>
      <c r="E33" s="330"/>
      <c r="F33" s="173"/>
    </row>
    <row r="34" spans="1:6" ht="19.5" customHeight="1">
      <c r="A34" s="155"/>
      <c r="B34" s="145">
        <v>31</v>
      </c>
      <c r="C34" s="175"/>
      <c r="D34" s="177" t="str">
        <f t="shared" si="0"/>
        <v/>
      </c>
      <c r="E34" s="330"/>
      <c r="F34" s="173"/>
    </row>
    <row r="35" spans="1:6" ht="19.5" customHeight="1">
      <c r="A35" s="155"/>
      <c r="B35" s="145">
        <v>32</v>
      </c>
      <c r="C35" s="175"/>
      <c r="D35" s="177" t="str">
        <f t="shared" si="0"/>
        <v/>
      </c>
      <c r="E35" s="330"/>
      <c r="F35" s="173"/>
    </row>
    <row r="36" spans="1:6" ht="19.5" customHeight="1">
      <c r="A36" s="155"/>
      <c r="B36" s="145">
        <v>33</v>
      </c>
      <c r="C36" s="175"/>
      <c r="D36" s="177" t="str">
        <f t="shared" si="0"/>
        <v/>
      </c>
      <c r="E36" s="330"/>
      <c r="F36" s="173"/>
    </row>
    <row r="37" spans="1:6" ht="19.5" customHeight="1">
      <c r="A37" s="155"/>
      <c r="B37" s="145">
        <v>34</v>
      </c>
      <c r="C37" s="175"/>
      <c r="D37" s="177" t="str">
        <f t="shared" si="0"/>
        <v/>
      </c>
      <c r="E37" s="330"/>
      <c r="F37" s="173"/>
    </row>
    <row r="38" spans="1:6" ht="19.5" customHeight="1">
      <c r="A38" s="155"/>
      <c r="B38" s="145">
        <v>35</v>
      </c>
      <c r="C38" s="175"/>
      <c r="D38" s="177" t="str">
        <f t="shared" si="0"/>
        <v/>
      </c>
      <c r="E38" s="330"/>
      <c r="F38" s="173"/>
    </row>
    <row r="39" spans="1:6" ht="19.5" customHeight="1" thickBot="1">
      <c r="A39" s="155"/>
      <c r="B39" s="256" t="s">
        <v>214</v>
      </c>
      <c r="C39" s="257"/>
      <c r="D39" s="257"/>
      <c r="E39" s="258"/>
      <c r="F39" s="148" t="str">
        <f>IF(OR($E$4="",$F$4=""),"",SUM($F$4:$F$38))</f>
        <v/>
      </c>
    </row>
    <row r="40" spans="1:6" ht="19.5" customHeight="1" thickTop="1">
      <c r="A40" s="155"/>
    </row>
  </sheetData>
  <sheetProtection algorithmName="SHA-512" hashValue="dwXNS0Jgs3+WYBLWiD/kRY3bIjw/ErnGxfgPBk2qVwAzlR5J+7+vIePS+Q6I9rHpRARm0xYdtFFk6rkhoJgYqw==" saltValue="JxAtxJF8jd3Y/R+CbUbaWg==" spinCount="100000" sheet="1" objects="1" scenarios="1"/>
  <mergeCells count="3">
    <mergeCell ref="D1:E1"/>
    <mergeCell ref="B39:E39"/>
    <mergeCell ref="D2:E2"/>
  </mergeCells>
  <phoneticPr fontId="1"/>
  <pageMargins left="0.25" right="0.25" top="0.75" bottom="0.75" header="0.3" footer="0.3"/>
  <pageSetup paperSize="9" orientation="portrait" horizontalDpi="0" verticalDpi="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99"/>
  </sheetPr>
  <dimension ref="A1:F38"/>
  <sheetViews>
    <sheetView workbookViewId="0">
      <selection activeCell="C4" sqref="C4"/>
    </sheetView>
  </sheetViews>
  <sheetFormatPr defaultRowHeight="21" customHeight="1"/>
  <cols>
    <col min="1" max="1" width="3.125" style="139" customWidth="1"/>
    <col min="2" max="2" width="5.375" style="149" customWidth="1"/>
    <col min="3" max="3" width="14.125" style="137" customWidth="1"/>
    <col min="4" max="4" width="15.75" style="138" customWidth="1"/>
    <col min="5" max="5" width="36.625" customWidth="1"/>
    <col min="6" max="6" width="15.625" style="139" customWidth="1"/>
  </cols>
  <sheetData>
    <row r="1" spans="1:6" ht="21" customHeight="1" thickTop="1">
      <c r="A1" s="184"/>
      <c r="B1" s="149" t="s">
        <v>166</v>
      </c>
      <c r="D1" s="238" t="s">
        <v>216</v>
      </c>
      <c r="E1" s="301"/>
      <c r="F1" s="198" t="s">
        <v>215</v>
      </c>
    </row>
    <row r="2" spans="1:6" ht="21" customHeight="1" thickBot="1">
      <c r="A2" s="185"/>
      <c r="D2" s="302" t="s">
        <v>218</v>
      </c>
      <c r="E2" s="302"/>
      <c r="F2" s="172">
        <f>学区科目テーブル!$E$23</f>
        <v>0</v>
      </c>
    </row>
    <row r="3" spans="1:6" ht="21" customHeight="1" thickTop="1">
      <c r="A3" s="155"/>
      <c r="B3" s="140" t="s">
        <v>161</v>
      </c>
      <c r="C3" s="141" t="s">
        <v>157</v>
      </c>
      <c r="D3" s="142" t="s">
        <v>190</v>
      </c>
      <c r="E3" s="143" t="s">
        <v>159</v>
      </c>
      <c r="F3" s="144" t="s">
        <v>160</v>
      </c>
    </row>
    <row r="4" spans="1:6" ht="21" customHeight="1">
      <c r="A4" s="155"/>
      <c r="B4" s="145">
        <v>1</v>
      </c>
      <c r="C4" s="175"/>
      <c r="D4" s="177" t="str">
        <f>IF(AND(F4="",E4=""),"","福祉委員会費")</f>
        <v/>
      </c>
      <c r="E4" s="330"/>
      <c r="F4" s="173"/>
    </row>
    <row r="5" spans="1:6" ht="21" customHeight="1">
      <c r="A5" s="155"/>
      <c r="B5" s="145">
        <v>2</v>
      </c>
      <c r="C5" s="175"/>
      <c r="D5" s="177" t="str">
        <f t="shared" ref="D5:D36" si="0">IF(AND(F5="",E5=""),"","福祉委員会費")</f>
        <v/>
      </c>
      <c r="E5" s="330"/>
      <c r="F5" s="173"/>
    </row>
    <row r="6" spans="1:6" ht="21" customHeight="1">
      <c r="A6" s="155"/>
      <c r="B6" s="145">
        <v>3</v>
      </c>
      <c r="C6" s="175"/>
      <c r="D6" s="177" t="str">
        <f t="shared" si="0"/>
        <v/>
      </c>
      <c r="E6" s="330"/>
      <c r="F6" s="173"/>
    </row>
    <row r="7" spans="1:6" ht="21" customHeight="1">
      <c r="A7" s="155"/>
      <c r="B7" s="145">
        <v>4</v>
      </c>
      <c r="C7" s="175"/>
      <c r="D7" s="177" t="str">
        <f t="shared" si="0"/>
        <v/>
      </c>
      <c r="E7" s="330"/>
      <c r="F7" s="173"/>
    </row>
    <row r="8" spans="1:6" ht="21" customHeight="1">
      <c r="A8" s="155"/>
      <c r="B8" s="145">
        <v>5</v>
      </c>
      <c r="C8" s="175"/>
      <c r="D8" s="177" t="str">
        <f t="shared" si="0"/>
        <v/>
      </c>
      <c r="E8" s="330"/>
      <c r="F8" s="173"/>
    </row>
    <row r="9" spans="1:6" ht="21" customHeight="1">
      <c r="A9" s="155"/>
      <c r="B9" s="145">
        <v>6</v>
      </c>
      <c r="C9" s="175"/>
      <c r="D9" s="177" t="str">
        <f t="shared" si="0"/>
        <v/>
      </c>
      <c r="E9" s="330"/>
      <c r="F9" s="173"/>
    </row>
    <row r="10" spans="1:6" ht="21" customHeight="1">
      <c r="A10" s="155"/>
      <c r="B10" s="145">
        <v>7</v>
      </c>
      <c r="C10" s="175"/>
      <c r="D10" s="177" t="str">
        <f t="shared" si="0"/>
        <v/>
      </c>
      <c r="E10" s="330"/>
      <c r="F10" s="173"/>
    </row>
    <row r="11" spans="1:6" ht="21" customHeight="1">
      <c r="A11" s="155"/>
      <c r="B11" s="145">
        <v>8</v>
      </c>
      <c r="C11" s="175"/>
      <c r="D11" s="177" t="str">
        <f t="shared" si="0"/>
        <v/>
      </c>
      <c r="E11" s="330"/>
      <c r="F11" s="173"/>
    </row>
    <row r="12" spans="1:6" ht="21" customHeight="1">
      <c r="A12" s="155"/>
      <c r="B12" s="145">
        <v>9</v>
      </c>
      <c r="C12" s="175"/>
      <c r="D12" s="177" t="str">
        <f t="shared" si="0"/>
        <v/>
      </c>
      <c r="E12" s="330"/>
      <c r="F12" s="173"/>
    </row>
    <row r="13" spans="1:6" ht="21" customHeight="1">
      <c r="A13" s="155"/>
      <c r="B13" s="145">
        <v>10</v>
      </c>
      <c r="C13" s="175"/>
      <c r="D13" s="177" t="str">
        <f t="shared" si="0"/>
        <v/>
      </c>
      <c r="E13" s="330"/>
      <c r="F13" s="173"/>
    </row>
    <row r="14" spans="1:6" ht="21" customHeight="1">
      <c r="A14" s="155"/>
      <c r="B14" s="145">
        <v>11</v>
      </c>
      <c r="C14" s="175"/>
      <c r="D14" s="177" t="str">
        <f t="shared" si="0"/>
        <v/>
      </c>
      <c r="E14" s="330"/>
      <c r="F14" s="173"/>
    </row>
    <row r="15" spans="1:6" ht="21" customHeight="1">
      <c r="A15" s="155"/>
      <c r="B15" s="145">
        <v>12</v>
      </c>
      <c r="C15" s="175"/>
      <c r="D15" s="177" t="str">
        <f t="shared" si="0"/>
        <v/>
      </c>
      <c r="E15" s="330"/>
      <c r="F15" s="173"/>
    </row>
    <row r="16" spans="1:6" ht="21" customHeight="1">
      <c r="A16" s="155"/>
      <c r="B16" s="145">
        <v>13</v>
      </c>
      <c r="C16" s="175"/>
      <c r="D16" s="177" t="str">
        <f t="shared" si="0"/>
        <v/>
      </c>
      <c r="E16" s="330"/>
      <c r="F16" s="173"/>
    </row>
    <row r="17" spans="1:6" ht="21" customHeight="1">
      <c r="A17" s="155"/>
      <c r="B17" s="145">
        <v>14</v>
      </c>
      <c r="C17" s="175"/>
      <c r="D17" s="177" t="str">
        <f t="shared" si="0"/>
        <v/>
      </c>
      <c r="E17" s="330"/>
      <c r="F17" s="173"/>
    </row>
    <row r="18" spans="1:6" ht="21" customHeight="1">
      <c r="A18" s="155"/>
      <c r="B18" s="145">
        <v>15</v>
      </c>
      <c r="C18" s="175"/>
      <c r="D18" s="177" t="str">
        <f t="shared" si="0"/>
        <v/>
      </c>
      <c r="E18" s="330"/>
      <c r="F18" s="173"/>
    </row>
    <row r="19" spans="1:6" ht="21" customHeight="1">
      <c r="A19" s="155"/>
      <c r="B19" s="145">
        <v>16</v>
      </c>
      <c r="C19" s="175"/>
      <c r="D19" s="177" t="str">
        <f t="shared" si="0"/>
        <v/>
      </c>
      <c r="E19" s="330"/>
      <c r="F19" s="173"/>
    </row>
    <row r="20" spans="1:6" ht="21" customHeight="1">
      <c r="A20" s="155"/>
      <c r="B20" s="145">
        <v>17</v>
      </c>
      <c r="C20" s="175"/>
      <c r="D20" s="177" t="str">
        <f t="shared" si="0"/>
        <v/>
      </c>
      <c r="E20" s="330"/>
      <c r="F20" s="173"/>
    </row>
    <row r="21" spans="1:6" ht="21" customHeight="1">
      <c r="A21" s="155"/>
      <c r="B21" s="145">
        <v>18</v>
      </c>
      <c r="C21" s="175"/>
      <c r="D21" s="177" t="str">
        <f t="shared" si="0"/>
        <v/>
      </c>
      <c r="E21" s="330"/>
      <c r="F21" s="173"/>
    </row>
    <row r="22" spans="1:6" ht="21" customHeight="1">
      <c r="A22" s="155"/>
      <c r="B22" s="145">
        <v>19</v>
      </c>
      <c r="C22" s="175"/>
      <c r="D22" s="177" t="str">
        <f t="shared" si="0"/>
        <v/>
      </c>
      <c r="E22" s="330"/>
      <c r="F22" s="173"/>
    </row>
    <row r="23" spans="1:6" ht="21" customHeight="1">
      <c r="A23" s="155"/>
      <c r="B23" s="145">
        <v>20</v>
      </c>
      <c r="C23" s="175"/>
      <c r="D23" s="177" t="str">
        <f t="shared" si="0"/>
        <v/>
      </c>
      <c r="E23" s="330"/>
      <c r="F23" s="173"/>
    </row>
    <row r="24" spans="1:6" ht="21" customHeight="1">
      <c r="A24" s="155"/>
      <c r="B24" s="145">
        <v>21</v>
      </c>
      <c r="C24" s="175"/>
      <c r="D24" s="177" t="str">
        <f t="shared" si="0"/>
        <v/>
      </c>
      <c r="E24" s="330"/>
      <c r="F24" s="173"/>
    </row>
    <row r="25" spans="1:6" ht="21" customHeight="1">
      <c r="A25" s="155"/>
      <c r="B25" s="145">
        <v>22</v>
      </c>
      <c r="C25" s="175"/>
      <c r="D25" s="177" t="str">
        <f t="shared" si="0"/>
        <v/>
      </c>
      <c r="E25" s="330"/>
      <c r="F25" s="173"/>
    </row>
    <row r="26" spans="1:6" ht="21" customHeight="1">
      <c r="A26" s="155"/>
      <c r="B26" s="145">
        <v>23</v>
      </c>
      <c r="C26" s="175"/>
      <c r="D26" s="177" t="str">
        <f t="shared" si="0"/>
        <v/>
      </c>
      <c r="E26" s="330"/>
      <c r="F26" s="173"/>
    </row>
    <row r="27" spans="1:6" ht="21" customHeight="1">
      <c r="A27" s="155"/>
      <c r="B27" s="145">
        <v>24</v>
      </c>
      <c r="C27" s="175"/>
      <c r="D27" s="177" t="str">
        <f t="shared" si="0"/>
        <v/>
      </c>
      <c r="E27" s="330"/>
      <c r="F27" s="173"/>
    </row>
    <row r="28" spans="1:6" ht="21" customHeight="1">
      <c r="A28" s="155"/>
      <c r="B28" s="145">
        <v>25</v>
      </c>
      <c r="C28" s="175"/>
      <c r="D28" s="177" t="str">
        <f t="shared" si="0"/>
        <v/>
      </c>
      <c r="E28" s="330"/>
      <c r="F28" s="173"/>
    </row>
    <row r="29" spans="1:6" ht="21" customHeight="1">
      <c r="A29" s="155"/>
      <c r="B29" s="145">
        <v>26</v>
      </c>
      <c r="C29" s="175"/>
      <c r="D29" s="177" t="str">
        <f t="shared" si="0"/>
        <v/>
      </c>
      <c r="E29" s="330"/>
      <c r="F29" s="173"/>
    </row>
    <row r="30" spans="1:6" ht="21" customHeight="1">
      <c r="A30" s="155"/>
      <c r="B30" s="145">
        <v>27</v>
      </c>
      <c r="C30" s="175"/>
      <c r="D30" s="177" t="str">
        <f t="shared" si="0"/>
        <v/>
      </c>
      <c r="E30" s="330"/>
      <c r="F30" s="173"/>
    </row>
    <row r="31" spans="1:6" ht="21" customHeight="1">
      <c r="A31" s="155"/>
      <c r="B31" s="145">
        <v>28</v>
      </c>
      <c r="C31" s="175"/>
      <c r="D31" s="177" t="str">
        <f t="shared" si="0"/>
        <v/>
      </c>
      <c r="E31" s="330"/>
      <c r="F31" s="173"/>
    </row>
    <row r="32" spans="1:6" ht="21" customHeight="1">
      <c r="A32" s="155"/>
      <c r="B32" s="145">
        <v>29</v>
      </c>
      <c r="C32" s="175"/>
      <c r="D32" s="177" t="str">
        <f t="shared" si="0"/>
        <v/>
      </c>
      <c r="E32" s="330"/>
      <c r="F32" s="173"/>
    </row>
    <row r="33" spans="1:6" ht="21" customHeight="1">
      <c r="A33" s="155"/>
      <c r="B33" s="145">
        <v>30</v>
      </c>
      <c r="C33" s="175"/>
      <c r="D33" s="177" t="str">
        <f t="shared" si="0"/>
        <v/>
      </c>
      <c r="E33" s="330"/>
      <c r="F33" s="173"/>
    </row>
    <row r="34" spans="1:6" ht="21" customHeight="1">
      <c r="A34" s="155"/>
      <c r="B34" s="145">
        <v>31</v>
      </c>
      <c r="C34" s="175"/>
      <c r="D34" s="177" t="str">
        <f t="shared" si="0"/>
        <v/>
      </c>
      <c r="E34" s="330"/>
      <c r="F34" s="173"/>
    </row>
    <row r="35" spans="1:6" ht="21" customHeight="1">
      <c r="A35" s="155"/>
      <c r="B35" s="145">
        <v>32</v>
      </c>
      <c r="C35" s="175"/>
      <c r="D35" s="177" t="str">
        <f t="shared" si="0"/>
        <v/>
      </c>
      <c r="E35" s="330"/>
      <c r="F35" s="173"/>
    </row>
    <row r="36" spans="1:6" ht="21" customHeight="1">
      <c r="A36" s="155"/>
      <c r="B36" s="145">
        <v>33</v>
      </c>
      <c r="C36" s="175"/>
      <c r="D36" s="177" t="str">
        <f t="shared" si="0"/>
        <v/>
      </c>
      <c r="E36" s="330"/>
      <c r="F36" s="173"/>
    </row>
    <row r="37" spans="1:6" ht="21" customHeight="1" thickBot="1">
      <c r="A37" s="155"/>
      <c r="B37" s="256" t="s">
        <v>217</v>
      </c>
      <c r="C37" s="257"/>
      <c r="D37" s="257"/>
      <c r="E37" s="258"/>
      <c r="F37" s="148" t="str">
        <f>IF(OR($E$4="",$F$4=""),"",SUM($F$4:$F$36))</f>
        <v/>
      </c>
    </row>
    <row r="38" spans="1:6" ht="21" customHeight="1" thickTop="1">
      <c r="A38" s="155"/>
    </row>
  </sheetData>
  <sheetProtection algorithmName="SHA-512" hashValue="4/LZNjLboJAQ10vhqeNJy847ULRuH1bVHU21Fja5gR32pR+q2eeYc9sJbDxTE1ljN4dRiEVCM/Gva9nmEA/TiQ==" saltValue="Fxfea+tHxAC3dTDYFRu3Ig==" spinCount="100000" sheet="1" objects="1" scenarios="1"/>
  <mergeCells count="3">
    <mergeCell ref="D1:E1"/>
    <mergeCell ref="B37:E37"/>
    <mergeCell ref="D2:E2"/>
  </mergeCells>
  <phoneticPr fontId="1"/>
  <pageMargins left="0.25" right="0.25" top="0.75" bottom="0.75" header="0.3" footer="0.3"/>
  <pageSetup paperSize="9" orientation="portrait" horizontalDpi="0" verticalDpi="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99"/>
  </sheetPr>
  <dimension ref="A1:F42"/>
  <sheetViews>
    <sheetView workbookViewId="0">
      <selection activeCell="C4" sqref="C4"/>
    </sheetView>
  </sheetViews>
  <sheetFormatPr defaultRowHeight="18.75" customHeight="1"/>
  <cols>
    <col min="1" max="1" width="3.125" style="139" customWidth="1"/>
    <col min="2" max="2" width="5.375" style="149" customWidth="1"/>
    <col min="3" max="3" width="14.125" style="137" customWidth="1"/>
    <col min="4" max="4" width="15.75" style="138" customWidth="1"/>
    <col min="5" max="5" width="36.625" customWidth="1"/>
    <col min="6" max="6" width="15.625" style="139" customWidth="1"/>
  </cols>
  <sheetData>
    <row r="1" spans="1:6" ht="18.75" customHeight="1" thickTop="1">
      <c r="A1" s="184"/>
      <c r="B1" s="149" t="s">
        <v>166</v>
      </c>
      <c r="D1" s="238" t="s">
        <v>219</v>
      </c>
      <c r="E1" s="301"/>
      <c r="F1" s="198" t="s">
        <v>215</v>
      </c>
    </row>
    <row r="2" spans="1:6" ht="18.75" customHeight="1" thickBot="1">
      <c r="A2" s="185"/>
      <c r="C2" s="303" t="s">
        <v>220</v>
      </c>
      <c r="D2" s="303"/>
      <c r="E2" s="304"/>
      <c r="F2" s="172">
        <f>学区科目テーブル!$E$24</f>
        <v>0</v>
      </c>
    </row>
    <row r="3" spans="1:6" ht="18.75" customHeight="1" thickTop="1">
      <c r="A3" s="155"/>
      <c r="B3" s="140" t="s">
        <v>161</v>
      </c>
      <c r="C3" s="141" t="s">
        <v>157</v>
      </c>
      <c r="D3" s="142" t="s">
        <v>190</v>
      </c>
      <c r="E3" s="143" t="s">
        <v>159</v>
      </c>
      <c r="F3" s="144" t="s">
        <v>160</v>
      </c>
    </row>
    <row r="4" spans="1:6" ht="18.75" customHeight="1">
      <c r="A4" s="155"/>
      <c r="B4" s="145">
        <v>1</v>
      </c>
      <c r="C4" s="175"/>
      <c r="D4" s="177" t="str">
        <f>IF(AND(F4="",E4=""),"","諸事業運営費")</f>
        <v/>
      </c>
      <c r="E4" s="334"/>
      <c r="F4" s="173"/>
    </row>
    <row r="5" spans="1:6" ht="18.75" customHeight="1">
      <c r="A5" s="155"/>
      <c r="B5" s="145">
        <v>2</v>
      </c>
      <c r="C5" s="175"/>
      <c r="D5" s="177" t="str">
        <f t="shared" ref="D5:D40" si="0">IF(AND(F5="",E5=""),"","諸事業運営費")</f>
        <v/>
      </c>
      <c r="E5" s="334"/>
      <c r="F5" s="173"/>
    </row>
    <row r="6" spans="1:6" ht="18.75" customHeight="1">
      <c r="A6" s="155"/>
      <c r="B6" s="145">
        <v>3</v>
      </c>
      <c r="C6" s="175"/>
      <c r="D6" s="177" t="str">
        <f t="shared" si="0"/>
        <v/>
      </c>
      <c r="E6" s="334"/>
      <c r="F6" s="173"/>
    </row>
    <row r="7" spans="1:6" ht="18.75" customHeight="1">
      <c r="A7" s="155"/>
      <c r="B7" s="145">
        <v>4</v>
      </c>
      <c r="C7" s="175"/>
      <c r="D7" s="177" t="str">
        <f t="shared" si="0"/>
        <v/>
      </c>
      <c r="E7" s="334"/>
      <c r="F7" s="173"/>
    </row>
    <row r="8" spans="1:6" ht="18.75" customHeight="1">
      <c r="A8" s="155"/>
      <c r="B8" s="145">
        <v>5</v>
      </c>
      <c r="C8" s="175"/>
      <c r="D8" s="177" t="str">
        <f t="shared" si="0"/>
        <v/>
      </c>
      <c r="E8" s="334"/>
      <c r="F8" s="173"/>
    </row>
    <row r="9" spans="1:6" ht="18.75" customHeight="1">
      <c r="A9" s="155"/>
      <c r="B9" s="145">
        <v>6</v>
      </c>
      <c r="C9" s="175"/>
      <c r="D9" s="177" t="str">
        <f t="shared" si="0"/>
        <v/>
      </c>
      <c r="E9" s="334"/>
      <c r="F9" s="173"/>
    </row>
    <row r="10" spans="1:6" ht="18.75" customHeight="1">
      <c r="A10" s="155"/>
      <c r="B10" s="145">
        <v>7</v>
      </c>
      <c r="C10" s="175"/>
      <c r="D10" s="177" t="str">
        <f t="shared" si="0"/>
        <v/>
      </c>
      <c r="E10" s="334"/>
      <c r="F10" s="173"/>
    </row>
    <row r="11" spans="1:6" ht="18.75" customHeight="1">
      <c r="A11" s="155"/>
      <c r="B11" s="145">
        <v>8</v>
      </c>
      <c r="C11" s="175"/>
      <c r="D11" s="177" t="str">
        <f t="shared" si="0"/>
        <v/>
      </c>
      <c r="E11" s="334"/>
      <c r="F11" s="173"/>
    </row>
    <row r="12" spans="1:6" ht="18.75" customHeight="1">
      <c r="A12" s="155"/>
      <c r="B12" s="145">
        <v>9</v>
      </c>
      <c r="C12" s="175"/>
      <c r="D12" s="177" t="str">
        <f t="shared" si="0"/>
        <v/>
      </c>
      <c r="E12" s="334"/>
      <c r="F12" s="173"/>
    </row>
    <row r="13" spans="1:6" ht="18.75" customHeight="1">
      <c r="A13" s="155"/>
      <c r="B13" s="145">
        <v>10</v>
      </c>
      <c r="C13" s="175"/>
      <c r="D13" s="177" t="str">
        <f t="shared" si="0"/>
        <v/>
      </c>
      <c r="E13" s="334"/>
      <c r="F13" s="173"/>
    </row>
    <row r="14" spans="1:6" ht="18.75" customHeight="1">
      <c r="A14" s="155"/>
      <c r="B14" s="145">
        <v>11</v>
      </c>
      <c r="C14" s="175"/>
      <c r="D14" s="177" t="str">
        <f t="shared" si="0"/>
        <v/>
      </c>
      <c r="E14" s="334"/>
      <c r="F14" s="173"/>
    </row>
    <row r="15" spans="1:6" ht="18.75" customHeight="1">
      <c r="A15" s="155"/>
      <c r="B15" s="145">
        <v>12</v>
      </c>
      <c r="C15" s="175"/>
      <c r="D15" s="177" t="str">
        <f t="shared" si="0"/>
        <v/>
      </c>
      <c r="E15" s="334"/>
      <c r="F15" s="173"/>
    </row>
    <row r="16" spans="1:6" ht="18.75" customHeight="1">
      <c r="A16" s="155"/>
      <c r="B16" s="145">
        <v>13</v>
      </c>
      <c r="C16" s="175"/>
      <c r="D16" s="177" t="str">
        <f t="shared" si="0"/>
        <v/>
      </c>
      <c r="E16" s="334"/>
      <c r="F16" s="173"/>
    </row>
    <row r="17" spans="1:6" ht="18.75" customHeight="1">
      <c r="A17" s="155"/>
      <c r="B17" s="145">
        <v>14</v>
      </c>
      <c r="C17" s="175"/>
      <c r="D17" s="177" t="str">
        <f t="shared" si="0"/>
        <v/>
      </c>
      <c r="E17" s="334"/>
      <c r="F17" s="173"/>
    </row>
    <row r="18" spans="1:6" ht="18.75" customHeight="1">
      <c r="A18" s="155"/>
      <c r="B18" s="145">
        <v>15</v>
      </c>
      <c r="C18" s="175"/>
      <c r="D18" s="177" t="str">
        <f t="shared" si="0"/>
        <v/>
      </c>
      <c r="E18" s="334"/>
      <c r="F18" s="173"/>
    </row>
    <row r="19" spans="1:6" ht="18.75" customHeight="1">
      <c r="A19" s="155"/>
      <c r="B19" s="145">
        <v>16</v>
      </c>
      <c r="C19" s="175"/>
      <c r="D19" s="177" t="str">
        <f t="shared" si="0"/>
        <v/>
      </c>
      <c r="E19" s="334"/>
      <c r="F19" s="173"/>
    </row>
    <row r="20" spans="1:6" ht="18.75" customHeight="1">
      <c r="A20" s="155"/>
      <c r="B20" s="145">
        <v>17</v>
      </c>
      <c r="C20" s="175"/>
      <c r="D20" s="177" t="str">
        <f t="shared" si="0"/>
        <v/>
      </c>
      <c r="E20" s="334"/>
      <c r="F20" s="173"/>
    </row>
    <row r="21" spans="1:6" ht="18.75" customHeight="1">
      <c r="A21" s="155"/>
      <c r="B21" s="145">
        <v>18</v>
      </c>
      <c r="C21" s="175"/>
      <c r="D21" s="177" t="str">
        <f t="shared" si="0"/>
        <v/>
      </c>
      <c r="E21" s="334"/>
      <c r="F21" s="173"/>
    </row>
    <row r="22" spans="1:6" ht="18.75" customHeight="1">
      <c r="A22" s="155"/>
      <c r="B22" s="145">
        <v>19</v>
      </c>
      <c r="C22" s="175"/>
      <c r="D22" s="177" t="str">
        <f t="shared" si="0"/>
        <v/>
      </c>
      <c r="E22" s="334"/>
      <c r="F22" s="173"/>
    </row>
    <row r="23" spans="1:6" ht="18.75" customHeight="1">
      <c r="A23" s="155"/>
      <c r="B23" s="145">
        <v>20</v>
      </c>
      <c r="C23" s="175"/>
      <c r="D23" s="177" t="str">
        <f t="shared" si="0"/>
        <v/>
      </c>
      <c r="E23" s="334"/>
      <c r="F23" s="173"/>
    </row>
    <row r="24" spans="1:6" ht="18.75" customHeight="1">
      <c r="A24" s="155"/>
      <c r="B24" s="145">
        <v>21</v>
      </c>
      <c r="C24" s="175"/>
      <c r="D24" s="177" t="str">
        <f t="shared" si="0"/>
        <v/>
      </c>
      <c r="E24" s="334"/>
      <c r="F24" s="173"/>
    </row>
    <row r="25" spans="1:6" ht="18.75" customHeight="1">
      <c r="A25" s="155"/>
      <c r="B25" s="145">
        <v>22</v>
      </c>
      <c r="C25" s="175"/>
      <c r="D25" s="177" t="str">
        <f t="shared" si="0"/>
        <v/>
      </c>
      <c r="E25" s="334"/>
      <c r="F25" s="173"/>
    </row>
    <row r="26" spans="1:6" ht="18.75" customHeight="1">
      <c r="A26" s="155"/>
      <c r="B26" s="145">
        <v>23</v>
      </c>
      <c r="C26" s="175"/>
      <c r="D26" s="177" t="str">
        <f t="shared" si="0"/>
        <v/>
      </c>
      <c r="E26" s="334"/>
      <c r="F26" s="173"/>
    </row>
    <row r="27" spans="1:6" ht="18.75" customHeight="1">
      <c r="A27" s="155"/>
      <c r="B27" s="145">
        <v>24</v>
      </c>
      <c r="C27" s="175"/>
      <c r="D27" s="177" t="str">
        <f t="shared" si="0"/>
        <v/>
      </c>
      <c r="E27" s="334"/>
      <c r="F27" s="173"/>
    </row>
    <row r="28" spans="1:6" ht="18.75" customHeight="1">
      <c r="A28" s="155"/>
      <c r="B28" s="145">
        <v>25</v>
      </c>
      <c r="C28" s="175"/>
      <c r="D28" s="177" t="str">
        <f t="shared" si="0"/>
        <v/>
      </c>
      <c r="E28" s="334"/>
      <c r="F28" s="173"/>
    </row>
    <row r="29" spans="1:6" ht="18.75" customHeight="1">
      <c r="A29" s="155"/>
      <c r="B29" s="145">
        <v>26</v>
      </c>
      <c r="C29" s="175"/>
      <c r="D29" s="177" t="str">
        <f t="shared" si="0"/>
        <v/>
      </c>
      <c r="E29" s="334"/>
      <c r="F29" s="173"/>
    </row>
    <row r="30" spans="1:6" ht="18.75" customHeight="1">
      <c r="A30" s="155"/>
      <c r="B30" s="145">
        <v>27</v>
      </c>
      <c r="C30" s="175"/>
      <c r="D30" s="177" t="str">
        <f t="shared" si="0"/>
        <v/>
      </c>
      <c r="E30" s="334"/>
      <c r="F30" s="173"/>
    </row>
    <row r="31" spans="1:6" ht="18.75" customHeight="1">
      <c r="A31" s="155"/>
      <c r="B31" s="145">
        <v>28</v>
      </c>
      <c r="C31" s="175"/>
      <c r="D31" s="177" t="str">
        <f t="shared" si="0"/>
        <v/>
      </c>
      <c r="E31" s="334"/>
      <c r="F31" s="173"/>
    </row>
    <row r="32" spans="1:6" ht="18.75" customHeight="1">
      <c r="A32" s="155"/>
      <c r="B32" s="145">
        <v>29</v>
      </c>
      <c r="C32" s="175"/>
      <c r="D32" s="177" t="str">
        <f t="shared" si="0"/>
        <v/>
      </c>
      <c r="E32" s="334"/>
      <c r="F32" s="173"/>
    </row>
    <row r="33" spans="1:6" ht="18.75" customHeight="1">
      <c r="A33" s="155"/>
      <c r="B33" s="145">
        <v>30</v>
      </c>
      <c r="C33" s="175"/>
      <c r="D33" s="177" t="str">
        <f t="shared" si="0"/>
        <v/>
      </c>
      <c r="E33" s="334"/>
      <c r="F33" s="173"/>
    </row>
    <row r="34" spans="1:6" ht="18.75" customHeight="1">
      <c r="A34" s="155"/>
      <c r="B34" s="145">
        <v>31</v>
      </c>
      <c r="C34" s="175"/>
      <c r="D34" s="177" t="str">
        <f t="shared" si="0"/>
        <v/>
      </c>
      <c r="E34" s="334"/>
      <c r="F34" s="173"/>
    </row>
    <row r="35" spans="1:6" ht="18.75" customHeight="1">
      <c r="A35" s="155"/>
      <c r="B35" s="145">
        <v>32</v>
      </c>
      <c r="C35" s="175"/>
      <c r="D35" s="177" t="str">
        <f t="shared" si="0"/>
        <v/>
      </c>
      <c r="E35" s="334"/>
      <c r="F35" s="173"/>
    </row>
    <row r="36" spans="1:6" ht="18.75" customHeight="1">
      <c r="A36" s="155"/>
      <c r="B36" s="145">
        <v>33</v>
      </c>
      <c r="C36" s="175"/>
      <c r="D36" s="177" t="str">
        <f t="shared" si="0"/>
        <v/>
      </c>
      <c r="E36" s="334"/>
      <c r="F36" s="173"/>
    </row>
    <row r="37" spans="1:6" ht="18.75" customHeight="1">
      <c r="A37" s="155"/>
      <c r="B37" s="145">
        <v>34</v>
      </c>
      <c r="C37" s="175"/>
      <c r="D37" s="177" t="str">
        <f t="shared" si="0"/>
        <v/>
      </c>
      <c r="E37" s="334"/>
      <c r="F37" s="173"/>
    </row>
    <row r="38" spans="1:6" ht="18.75" customHeight="1">
      <c r="A38" s="155"/>
      <c r="B38" s="145">
        <v>35</v>
      </c>
      <c r="C38" s="175"/>
      <c r="D38" s="177" t="str">
        <f t="shared" si="0"/>
        <v/>
      </c>
      <c r="E38" s="334"/>
      <c r="F38" s="173"/>
    </row>
    <row r="39" spans="1:6" ht="18.75" customHeight="1">
      <c r="A39" s="155"/>
      <c r="B39" s="145">
        <v>36</v>
      </c>
      <c r="C39" s="175"/>
      <c r="D39" s="177" t="str">
        <f t="shared" si="0"/>
        <v/>
      </c>
      <c r="E39" s="334"/>
      <c r="F39" s="173"/>
    </row>
    <row r="40" spans="1:6" ht="18.75" customHeight="1">
      <c r="A40" s="155"/>
      <c r="B40" s="145">
        <v>37</v>
      </c>
      <c r="C40" s="175"/>
      <c r="D40" s="177" t="str">
        <f t="shared" si="0"/>
        <v/>
      </c>
      <c r="E40" s="334"/>
      <c r="F40" s="173"/>
    </row>
    <row r="41" spans="1:6" ht="18.75" customHeight="1" thickBot="1">
      <c r="A41" s="155"/>
      <c r="B41" s="256" t="s">
        <v>185</v>
      </c>
      <c r="C41" s="257"/>
      <c r="D41" s="257"/>
      <c r="E41" s="258"/>
      <c r="F41" s="148" t="str">
        <f>IF(OR($E$4="",$F$4=""),"",SUM($F$4:$F$40))</f>
        <v/>
      </c>
    </row>
    <row r="42" spans="1:6" ht="18.75" customHeight="1" thickTop="1">
      <c r="A42" s="155"/>
    </row>
  </sheetData>
  <sheetProtection algorithmName="SHA-512" hashValue="mrHR2VMrZijYWnw6Y+YmdiJvsXxiX6mkIX/dWzUG6Qj4jipyI/Ky6dYnfshEbHlAKcWiV/ufpyV79Z2JCtXvzw==" saltValue="pTSbzWAcPdpjjkBayGGQqQ==" spinCount="100000" sheet="1" objects="1" scenarios="1"/>
  <mergeCells count="3">
    <mergeCell ref="D1:E1"/>
    <mergeCell ref="B41:E41"/>
    <mergeCell ref="C2:E2"/>
  </mergeCells>
  <phoneticPr fontId="1"/>
  <pageMargins left="0.25" right="0.25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DD64"/>
  <sheetViews>
    <sheetView view="pageLayout" zoomScale="106" zoomScaleNormal="100" zoomScaleSheetLayoutView="100" zoomScalePageLayoutView="106" workbookViewId="0">
      <selection activeCell="A4" sqref="A4"/>
    </sheetView>
  </sheetViews>
  <sheetFormatPr defaultRowHeight="21" customHeight="1"/>
  <cols>
    <col min="1" max="1" width="7" style="11" customWidth="1"/>
    <col min="2" max="2" width="14.25" style="12" customWidth="1"/>
    <col min="3" max="3" width="26" style="32" customWidth="1"/>
    <col min="4" max="5" width="12.125" style="33" customWidth="1"/>
    <col min="6" max="6" width="13.875" style="31" customWidth="1"/>
    <col min="7" max="7" width="7" style="11" customWidth="1"/>
    <col min="8" max="8" width="14.25" style="44" customWidth="1"/>
    <col min="9" max="9" width="26" style="32" customWidth="1"/>
    <col min="10" max="11" width="12.125" style="33" customWidth="1"/>
    <col min="12" max="12" width="13.875" style="31" customWidth="1"/>
    <col min="13" max="13" width="7" style="11" customWidth="1"/>
    <col min="14" max="14" width="14.25" style="44" customWidth="1"/>
    <col min="15" max="15" width="26" style="32" customWidth="1"/>
    <col min="16" max="17" width="12.125" style="33" customWidth="1"/>
    <col min="18" max="18" width="13.875" style="31" customWidth="1"/>
    <col min="19" max="19" width="7" style="11" customWidth="1"/>
    <col min="20" max="20" width="14.25" style="12" customWidth="1"/>
    <col min="21" max="21" width="26" style="32" customWidth="1"/>
    <col min="22" max="23" width="12.125" style="33" customWidth="1"/>
    <col min="24" max="24" width="13.875" style="31" customWidth="1"/>
    <col min="25" max="25" width="7" style="11" customWidth="1"/>
    <col min="26" max="26" width="14.25" style="12" customWidth="1"/>
    <col min="27" max="27" width="26" style="32" customWidth="1"/>
    <col min="28" max="29" width="12.125" style="33" customWidth="1"/>
    <col min="30" max="30" width="13.875" style="31" customWidth="1"/>
    <col min="31" max="31" width="7" style="11" customWidth="1"/>
    <col min="32" max="32" width="14.25" style="12" customWidth="1"/>
    <col min="33" max="33" width="26" style="32" customWidth="1"/>
    <col min="34" max="35" width="12.125" style="33" customWidth="1"/>
    <col min="36" max="36" width="13.875" style="31" customWidth="1"/>
    <col min="37" max="37" width="7" style="11" customWidth="1"/>
    <col min="38" max="38" width="14.25" style="12" customWidth="1"/>
    <col min="39" max="39" width="26" style="32" customWidth="1"/>
    <col min="40" max="41" width="12.125" style="33" customWidth="1"/>
    <col min="42" max="42" width="13.875" style="31" customWidth="1"/>
    <col min="43" max="43" width="7" style="11" customWidth="1"/>
    <col min="44" max="44" width="14.25" style="12" customWidth="1"/>
    <col min="45" max="45" width="26" style="32" customWidth="1"/>
    <col min="46" max="47" width="12.125" style="33" customWidth="1"/>
    <col min="48" max="48" width="13.875" style="31" customWidth="1"/>
    <col min="49" max="49" width="7" style="11" customWidth="1"/>
    <col min="50" max="50" width="14.25" style="12" customWidth="1"/>
    <col min="51" max="51" width="26" style="32" customWidth="1"/>
    <col min="52" max="53" width="12.125" style="33" customWidth="1"/>
    <col min="54" max="54" width="13.875" style="31" customWidth="1"/>
    <col min="55" max="55" width="7" style="11" customWidth="1"/>
    <col min="56" max="56" width="14.25" style="12" customWidth="1"/>
    <col min="57" max="57" width="26" style="32" customWidth="1"/>
    <col min="58" max="59" width="12.125" style="33" customWidth="1"/>
    <col min="60" max="60" width="13.875" style="31" customWidth="1"/>
    <col min="61" max="61" width="7" style="11" customWidth="1"/>
    <col min="62" max="62" width="14.25" style="12" customWidth="1"/>
    <col min="63" max="63" width="26" style="32" customWidth="1"/>
    <col min="64" max="65" width="12.125" style="33" customWidth="1"/>
    <col min="66" max="66" width="13.875" style="31" customWidth="1"/>
    <col min="67" max="67" width="7" style="11" customWidth="1"/>
    <col min="68" max="68" width="14.25" style="12" customWidth="1"/>
    <col min="69" max="69" width="26" style="32" customWidth="1"/>
    <col min="70" max="71" width="12.125" style="33" customWidth="1"/>
    <col min="72" max="72" width="13.875" style="31" customWidth="1"/>
    <col min="73" max="73" width="7" style="11" customWidth="1"/>
    <col min="74" max="74" width="14.25" style="12" customWidth="1"/>
    <col min="75" max="75" width="26" style="32" customWidth="1"/>
    <col min="76" max="77" width="12.125" style="33" customWidth="1"/>
    <col min="78" max="78" width="13.875" style="31" customWidth="1"/>
    <col min="79" max="79" width="7" style="11" customWidth="1"/>
    <col min="80" max="80" width="14.25" style="12" customWidth="1"/>
    <col min="81" max="81" width="26" style="32" customWidth="1"/>
    <col min="82" max="83" width="12.125" style="33" customWidth="1"/>
    <col min="84" max="84" width="13.875" style="31" customWidth="1"/>
    <col min="85" max="85" width="7" style="11" customWidth="1"/>
    <col min="86" max="86" width="14.25" style="12" customWidth="1"/>
    <col min="87" max="87" width="26" style="32" customWidth="1"/>
    <col min="88" max="89" width="12.125" style="33" customWidth="1"/>
    <col min="90" max="90" width="13.875" style="31" customWidth="1"/>
    <col min="91" max="91" width="7" style="11" customWidth="1"/>
    <col min="92" max="92" width="14.25" style="12" customWidth="1"/>
    <col min="93" max="93" width="26" style="32" customWidth="1"/>
    <col min="94" max="95" width="12.125" style="33" customWidth="1"/>
    <col min="96" max="96" width="13.875" style="31" customWidth="1"/>
    <col min="97" max="97" width="7" style="11" customWidth="1"/>
    <col min="98" max="98" width="14.25" style="12" customWidth="1"/>
    <col min="99" max="99" width="26" style="32" customWidth="1"/>
    <col min="100" max="101" width="12.125" style="33" customWidth="1"/>
    <col min="102" max="102" width="13.875" style="31" customWidth="1"/>
    <col min="103" max="103" width="7" style="11" customWidth="1"/>
    <col min="104" max="104" width="14.25" style="12" customWidth="1"/>
    <col min="105" max="105" width="26" style="32" customWidth="1"/>
    <col min="106" max="107" width="12.125" style="33" customWidth="1"/>
    <col min="108" max="108" width="13.875" style="31" customWidth="1"/>
  </cols>
  <sheetData>
    <row r="1" spans="1:108" ht="21" customHeight="1" thickBot="1">
      <c r="A1" s="5" t="s">
        <v>72</v>
      </c>
      <c r="B1" s="6"/>
      <c r="C1" s="7" t="s">
        <v>82</v>
      </c>
      <c r="D1" s="8"/>
      <c r="E1" s="9"/>
      <c r="F1" s="10"/>
      <c r="G1" s="5" t="s">
        <v>87</v>
      </c>
      <c r="H1" s="43"/>
      <c r="I1" s="7" t="s">
        <v>82</v>
      </c>
      <c r="J1" s="8"/>
      <c r="K1" s="9"/>
      <c r="L1" s="10"/>
      <c r="M1" s="5" t="s">
        <v>88</v>
      </c>
      <c r="N1" s="43"/>
      <c r="O1" s="7" t="s">
        <v>82</v>
      </c>
      <c r="P1" s="8"/>
      <c r="Q1" s="9"/>
      <c r="R1" s="10"/>
      <c r="S1" s="5" t="s">
        <v>89</v>
      </c>
      <c r="T1" s="6"/>
      <c r="U1" s="7" t="s">
        <v>82</v>
      </c>
      <c r="V1" s="8"/>
      <c r="W1" s="9"/>
      <c r="X1" s="10"/>
      <c r="Y1" s="5" t="s">
        <v>90</v>
      </c>
      <c r="Z1" s="6"/>
      <c r="AA1" s="7" t="s">
        <v>82</v>
      </c>
      <c r="AB1" s="8"/>
      <c r="AC1" s="9"/>
      <c r="AD1" s="10"/>
      <c r="AE1" s="5" t="s">
        <v>91</v>
      </c>
      <c r="AF1" s="6"/>
      <c r="AG1" s="7" t="s">
        <v>82</v>
      </c>
      <c r="AH1" s="8"/>
      <c r="AI1" s="9"/>
      <c r="AJ1" s="10"/>
      <c r="AK1" s="5" t="s">
        <v>92</v>
      </c>
      <c r="AL1" s="6"/>
      <c r="AM1" s="7" t="s">
        <v>82</v>
      </c>
      <c r="AN1" s="8"/>
      <c r="AO1" s="9"/>
      <c r="AP1" s="10"/>
      <c r="AQ1" s="5" t="s">
        <v>93</v>
      </c>
      <c r="AR1" s="6"/>
      <c r="AS1" s="7" t="s">
        <v>82</v>
      </c>
      <c r="AT1" s="8"/>
      <c r="AU1" s="9"/>
      <c r="AV1" s="10"/>
      <c r="AW1" s="5" t="s">
        <v>94</v>
      </c>
      <c r="AX1" s="6"/>
      <c r="AY1" s="7" t="s">
        <v>82</v>
      </c>
      <c r="AZ1" s="8"/>
      <c r="BA1" s="9"/>
      <c r="BB1" s="10"/>
      <c r="BC1" s="5" t="s">
        <v>95</v>
      </c>
      <c r="BD1" s="6"/>
      <c r="BE1" s="7" t="s">
        <v>82</v>
      </c>
      <c r="BF1" s="8"/>
      <c r="BG1" s="9"/>
      <c r="BH1" s="10"/>
      <c r="BI1" s="5" t="s">
        <v>96</v>
      </c>
      <c r="BJ1" s="6"/>
      <c r="BK1" s="7" t="s">
        <v>82</v>
      </c>
      <c r="BL1" s="8"/>
      <c r="BM1" s="9"/>
      <c r="BN1" s="10"/>
      <c r="BO1" s="5" t="s">
        <v>97</v>
      </c>
      <c r="BP1" s="6"/>
      <c r="BQ1" s="7" t="s">
        <v>82</v>
      </c>
      <c r="BR1" s="8"/>
      <c r="BS1" s="9"/>
      <c r="BT1" s="10"/>
      <c r="BU1" s="5" t="s">
        <v>98</v>
      </c>
      <c r="BV1" s="6"/>
      <c r="BW1" s="7" t="s">
        <v>82</v>
      </c>
      <c r="BX1" s="8"/>
      <c r="BY1" s="9"/>
      <c r="BZ1" s="10"/>
      <c r="CA1" s="5" t="s">
        <v>99</v>
      </c>
      <c r="CB1" s="6"/>
      <c r="CC1" s="7" t="s">
        <v>82</v>
      </c>
      <c r="CD1" s="8"/>
      <c r="CE1" s="9"/>
      <c r="CF1" s="10"/>
      <c r="CG1" s="5" t="s">
        <v>100</v>
      </c>
      <c r="CH1" s="6"/>
      <c r="CI1" s="7" t="s">
        <v>82</v>
      </c>
      <c r="CJ1" s="8"/>
      <c r="CK1" s="9"/>
      <c r="CL1" s="10"/>
      <c r="CM1" s="5" t="s">
        <v>101</v>
      </c>
      <c r="CN1" s="6"/>
      <c r="CO1" s="7" t="s">
        <v>82</v>
      </c>
      <c r="CP1" s="8"/>
      <c r="CQ1" s="9"/>
      <c r="CR1" s="10"/>
      <c r="CS1" s="5" t="s">
        <v>102</v>
      </c>
      <c r="CT1" s="6"/>
      <c r="CU1" s="7" t="s">
        <v>82</v>
      </c>
      <c r="CV1" s="8"/>
      <c r="CW1" s="9"/>
      <c r="CX1" s="10"/>
      <c r="CY1" s="5" t="s">
        <v>103</v>
      </c>
      <c r="CZ1" s="6"/>
      <c r="DA1" s="7" t="s">
        <v>82</v>
      </c>
      <c r="DB1" s="8"/>
      <c r="DC1" s="9"/>
      <c r="DD1" s="10"/>
    </row>
    <row r="2" spans="1:108" ht="21" customHeight="1" thickBot="1">
      <c r="C2" s="13" t="s">
        <v>73</v>
      </c>
      <c r="D2" s="14" t="s">
        <v>141</v>
      </c>
      <c r="E2" s="239"/>
      <c r="F2" s="240"/>
      <c r="I2" s="13" t="s">
        <v>73</v>
      </c>
      <c r="J2" s="8"/>
      <c r="K2" s="37"/>
      <c r="L2" s="38"/>
      <c r="O2" s="13" t="s">
        <v>73</v>
      </c>
      <c r="P2" s="8"/>
      <c r="Q2" s="37"/>
      <c r="R2" s="38"/>
      <c r="U2" s="13" t="s">
        <v>73</v>
      </c>
      <c r="V2" s="8"/>
      <c r="W2" s="37"/>
      <c r="X2" s="38"/>
      <c r="AA2" s="13" t="s">
        <v>73</v>
      </c>
      <c r="AB2" s="8"/>
      <c r="AC2" s="37"/>
      <c r="AD2" s="38"/>
      <c r="AG2" s="13" t="s">
        <v>73</v>
      </c>
      <c r="AH2" s="8"/>
      <c r="AI2" s="37"/>
      <c r="AJ2" s="38"/>
      <c r="AM2" s="13" t="s">
        <v>73</v>
      </c>
      <c r="AN2" s="8"/>
      <c r="AO2" s="37"/>
      <c r="AP2" s="38"/>
      <c r="AS2" s="13" t="s">
        <v>73</v>
      </c>
      <c r="AT2" s="8"/>
      <c r="AU2" s="37"/>
      <c r="AV2" s="38"/>
      <c r="AY2" s="13" t="s">
        <v>73</v>
      </c>
      <c r="AZ2" s="8"/>
      <c r="BA2" s="37"/>
      <c r="BB2" s="38"/>
      <c r="BE2" s="13" t="s">
        <v>73</v>
      </c>
      <c r="BF2" s="8"/>
      <c r="BG2" s="37"/>
      <c r="BH2" s="38"/>
      <c r="BK2" s="13" t="s">
        <v>73</v>
      </c>
      <c r="BL2" s="8"/>
      <c r="BM2" s="37"/>
      <c r="BN2" s="38"/>
      <c r="BQ2" s="13" t="s">
        <v>73</v>
      </c>
      <c r="BR2" s="8"/>
      <c r="BS2" s="37"/>
      <c r="BT2" s="38"/>
      <c r="BW2" s="13" t="s">
        <v>73</v>
      </c>
      <c r="BX2" s="8"/>
      <c r="BY2" s="37"/>
      <c r="BZ2" s="38"/>
      <c r="CC2" s="13" t="s">
        <v>73</v>
      </c>
      <c r="CD2" s="8"/>
      <c r="CE2" s="37"/>
      <c r="CF2" s="38"/>
      <c r="CI2" s="13" t="s">
        <v>73</v>
      </c>
      <c r="CJ2" s="8"/>
      <c r="CK2" s="37"/>
      <c r="CL2" s="38"/>
      <c r="CO2" s="13" t="s">
        <v>73</v>
      </c>
      <c r="CP2" s="8"/>
      <c r="CQ2" s="37"/>
      <c r="CR2" s="38"/>
      <c r="CU2" s="13" t="s">
        <v>73</v>
      </c>
      <c r="CV2" s="8"/>
      <c r="CW2" s="37"/>
      <c r="CX2" s="38"/>
      <c r="DA2" s="13" t="s">
        <v>73</v>
      </c>
      <c r="DB2" s="8"/>
      <c r="DC2" s="37"/>
      <c r="DD2" s="38"/>
    </row>
    <row r="3" spans="1:108" ht="21" customHeight="1" thickTop="1">
      <c r="A3" s="15" t="s">
        <v>74</v>
      </c>
      <c r="B3" s="16" t="s">
        <v>75</v>
      </c>
      <c r="C3" s="17" t="s">
        <v>76</v>
      </c>
      <c r="D3" s="18" t="s">
        <v>77</v>
      </c>
      <c r="E3" s="18" t="s">
        <v>78</v>
      </c>
      <c r="F3" s="19" t="s">
        <v>79</v>
      </c>
      <c r="G3" s="15" t="s">
        <v>74</v>
      </c>
      <c r="H3" s="45" t="s">
        <v>75</v>
      </c>
      <c r="I3" s="17" t="s">
        <v>76</v>
      </c>
      <c r="J3" s="39" t="s">
        <v>77</v>
      </c>
      <c r="K3" s="39" t="s">
        <v>78</v>
      </c>
      <c r="L3" s="40" t="s">
        <v>79</v>
      </c>
      <c r="M3" s="15" t="s">
        <v>74</v>
      </c>
      <c r="N3" s="45" t="s">
        <v>75</v>
      </c>
      <c r="O3" s="17" t="s">
        <v>76</v>
      </c>
      <c r="P3" s="39" t="s">
        <v>77</v>
      </c>
      <c r="Q3" s="39" t="s">
        <v>78</v>
      </c>
      <c r="R3" s="40" t="s">
        <v>79</v>
      </c>
      <c r="S3" s="15" t="s">
        <v>74</v>
      </c>
      <c r="T3" s="16" t="s">
        <v>75</v>
      </c>
      <c r="U3" s="17" t="s">
        <v>76</v>
      </c>
      <c r="V3" s="39" t="s">
        <v>77</v>
      </c>
      <c r="W3" s="39" t="s">
        <v>78</v>
      </c>
      <c r="X3" s="40" t="s">
        <v>79</v>
      </c>
      <c r="Y3" s="15" t="s">
        <v>74</v>
      </c>
      <c r="Z3" s="16" t="s">
        <v>75</v>
      </c>
      <c r="AA3" s="17" t="s">
        <v>76</v>
      </c>
      <c r="AB3" s="39" t="s">
        <v>77</v>
      </c>
      <c r="AC3" s="39" t="s">
        <v>78</v>
      </c>
      <c r="AD3" s="40" t="s">
        <v>79</v>
      </c>
      <c r="AE3" s="15" t="s">
        <v>74</v>
      </c>
      <c r="AF3" s="16" t="s">
        <v>75</v>
      </c>
      <c r="AG3" s="17" t="s">
        <v>76</v>
      </c>
      <c r="AH3" s="39" t="s">
        <v>77</v>
      </c>
      <c r="AI3" s="39" t="s">
        <v>78</v>
      </c>
      <c r="AJ3" s="40" t="s">
        <v>79</v>
      </c>
      <c r="AK3" s="15" t="s">
        <v>74</v>
      </c>
      <c r="AL3" s="16" t="s">
        <v>75</v>
      </c>
      <c r="AM3" s="17" t="s">
        <v>76</v>
      </c>
      <c r="AN3" s="39" t="s">
        <v>77</v>
      </c>
      <c r="AO3" s="39" t="s">
        <v>78</v>
      </c>
      <c r="AP3" s="40" t="s">
        <v>79</v>
      </c>
      <c r="AQ3" s="15" t="s">
        <v>74</v>
      </c>
      <c r="AR3" s="16" t="s">
        <v>75</v>
      </c>
      <c r="AS3" s="17" t="s">
        <v>76</v>
      </c>
      <c r="AT3" s="39" t="s">
        <v>77</v>
      </c>
      <c r="AU3" s="39" t="s">
        <v>78</v>
      </c>
      <c r="AV3" s="40" t="s">
        <v>79</v>
      </c>
      <c r="AW3" s="15" t="s">
        <v>74</v>
      </c>
      <c r="AX3" s="16" t="s">
        <v>75</v>
      </c>
      <c r="AY3" s="17" t="s">
        <v>76</v>
      </c>
      <c r="AZ3" s="39" t="s">
        <v>77</v>
      </c>
      <c r="BA3" s="39" t="s">
        <v>78</v>
      </c>
      <c r="BB3" s="40" t="s">
        <v>79</v>
      </c>
      <c r="BC3" s="15" t="s">
        <v>74</v>
      </c>
      <c r="BD3" s="16" t="s">
        <v>75</v>
      </c>
      <c r="BE3" s="17" t="s">
        <v>76</v>
      </c>
      <c r="BF3" s="39" t="s">
        <v>77</v>
      </c>
      <c r="BG3" s="39" t="s">
        <v>78</v>
      </c>
      <c r="BH3" s="40" t="s">
        <v>79</v>
      </c>
      <c r="BI3" s="15" t="s">
        <v>74</v>
      </c>
      <c r="BJ3" s="16" t="s">
        <v>75</v>
      </c>
      <c r="BK3" s="17" t="s">
        <v>76</v>
      </c>
      <c r="BL3" s="39" t="s">
        <v>77</v>
      </c>
      <c r="BM3" s="39" t="s">
        <v>78</v>
      </c>
      <c r="BN3" s="40" t="s">
        <v>79</v>
      </c>
      <c r="BO3" s="15" t="s">
        <v>74</v>
      </c>
      <c r="BP3" s="16" t="s">
        <v>75</v>
      </c>
      <c r="BQ3" s="17" t="s">
        <v>76</v>
      </c>
      <c r="BR3" s="39" t="s">
        <v>77</v>
      </c>
      <c r="BS3" s="39" t="s">
        <v>78</v>
      </c>
      <c r="BT3" s="40" t="s">
        <v>79</v>
      </c>
      <c r="BU3" s="15" t="s">
        <v>74</v>
      </c>
      <c r="BV3" s="16" t="s">
        <v>75</v>
      </c>
      <c r="BW3" s="17" t="s">
        <v>76</v>
      </c>
      <c r="BX3" s="39" t="s">
        <v>77</v>
      </c>
      <c r="BY3" s="39" t="s">
        <v>78</v>
      </c>
      <c r="BZ3" s="40" t="s">
        <v>79</v>
      </c>
      <c r="CA3" s="15" t="s">
        <v>74</v>
      </c>
      <c r="CB3" s="16" t="s">
        <v>75</v>
      </c>
      <c r="CC3" s="17" t="s">
        <v>76</v>
      </c>
      <c r="CD3" s="39" t="s">
        <v>77</v>
      </c>
      <c r="CE3" s="39" t="s">
        <v>78</v>
      </c>
      <c r="CF3" s="40" t="s">
        <v>79</v>
      </c>
      <c r="CG3" s="15" t="s">
        <v>74</v>
      </c>
      <c r="CH3" s="16" t="s">
        <v>75</v>
      </c>
      <c r="CI3" s="17" t="s">
        <v>76</v>
      </c>
      <c r="CJ3" s="39" t="s">
        <v>77</v>
      </c>
      <c r="CK3" s="39" t="s">
        <v>78</v>
      </c>
      <c r="CL3" s="40" t="s">
        <v>79</v>
      </c>
      <c r="CM3" s="15" t="s">
        <v>74</v>
      </c>
      <c r="CN3" s="16" t="s">
        <v>75</v>
      </c>
      <c r="CO3" s="17" t="s">
        <v>76</v>
      </c>
      <c r="CP3" s="39" t="s">
        <v>77</v>
      </c>
      <c r="CQ3" s="39" t="s">
        <v>78</v>
      </c>
      <c r="CR3" s="40" t="s">
        <v>79</v>
      </c>
      <c r="CS3" s="15" t="s">
        <v>74</v>
      </c>
      <c r="CT3" s="16" t="s">
        <v>75</v>
      </c>
      <c r="CU3" s="17" t="s">
        <v>76</v>
      </c>
      <c r="CV3" s="39" t="s">
        <v>77</v>
      </c>
      <c r="CW3" s="39" t="s">
        <v>78</v>
      </c>
      <c r="CX3" s="40" t="s">
        <v>79</v>
      </c>
      <c r="CY3" s="15" t="s">
        <v>74</v>
      </c>
      <c r="CZ3" s="16" t="s">
        <v>75</v>
      </c>
      <c r="DA3" s="17" t="s">
        <v>76</v>
      </c>
      <c r="DB3" s="39" t="s">
        <v>77</v>
      </c>
      <c r="DC3" s="39" t="s">
        <v>78</v>
      </c>
      <c r="DD3" s="40" t="s">
        <v>79</v>
      </c>
    </row>
    <row r="4" spans="1:108" ht="21" customHeight="1">
      <c r="A4" s="20"/>
      <c r="B4" s="106"/>
      <c r="C4" s="21"/>
      <c r="D4" s="22"/>
      <c r="E4" s="22"/>
      <c r="F4" s="23" t="str">
        <f>IF(AND($C$4=""),"",$D$4-$E$4)</f>
        <v/>
      </c>
      <c r="G4" s="20"/>
      <c r="H4" s="106"/>
      <c r="I4" s="21"/>
      <c r="J4" s="22"/>
      <c r="K4" s="22"/>
      <c r="L4" s="23" t="str">
        <f>IF(AND($I$4=""),"",$F$33+$J$4-$K$4)</f>
        <v/>
      </c>
      <c r="M4" s="20"/>
      <c r="N4" s="106"/>
      <c r="O4" s="21"/>
      <c r="P4" s="22"/>
      <c r="Q4" s="22"/>
      <c r="R4" s="23" t="str">
        <f>IF(AND($O$4=""),"",$L$33+$P$4-$Q$4)</f>
        <v/>
      </c>
      <c r="S4" s="20"/>
      <c r="T4" s="106"/>
      <c r="U4" s="21"/>
      <c r="V4" s="22"/>
      <c r="W4" s="22"/>
      <c r="X4" s="23" t="str">
        <f>IF(AND($U$4=""),"",SUM($R$33+$V$4-$W$4))</f>
        <v/>
      </c>
      <c r="Y4" s="20"/>
      <c r="Z4" s="106"/>
      <c r="AA4" s="21"/>
      <c r="AB4" s="22"/>
      <c r="AC4" s="22"/>
      <c r="AD4" s="23" t="str">
        <f>IF(AND($AA$4=""),"",SUM($X$33+$AB$4-$AC$4))</f>
        <v/>
      </c>
      <c r="AE4" s="20"/>
      <c r="AF4" s="107"/>
      <c r="AG4" s="21"/>
      <c r="AH4" s="22"/>
      <c r="AI4" s="22"/>
      <c r="AJ4" s="23" t="str">
        <f>IF(AND($AG$4=""),"",SUM($AD$33+$AH$4-$AI$4))</f>
        <v/>
      </c>
      <c r="AK4" s="20"/>
      <c r="AL4" s="106"/>
      <c r="AM4" s="21"/>
      <c r="AN4" s="22"/>
      <c r="AO4" s="22"/>
      <c r="AP4" s="23" t="str">
        <f>IF(AND($AM$4=""),"",SUM($AJ$33+$AN$4-$AO$4))</f>
        <v/>
      </c>
      <c r="AQ4" s="20"/>
      <c r="AR4" s="106"/>
      <c r="AS4" s="21"/>
      <c r="AT4" s="22"/>
      <c r="AU4" s="22"/>
      <c r="AV4" s="23" t="str">
        <f>IF(AND($AS$4=""),"",$AP$33+$AT$4-$AU$4)</f>
        <v/>
      </c>
      <c r="AW4" s="20"/>
      <c r="AX4" s="106"/>
      <c r="AY4" s="21"/>
      <c r="AZ4" s="22"/>
      <c r="BA4" s="22"/>
      <c r="BB4" s="23" t="str">
        <f>IF(AND($AY$4=""),"",SUM($AV$33+$AZ$4-$BA$4))</f>
        <v/>
      </c>
      <c r="BC4" s="20"/>
      <c r="BD4" s="106"/>
      <c r="BE4" s="21"/>
      <c r="BF4" s="22"/>
      <c r="BG4" s="22"/>
      <c r="BH4" s="23" t="str">
        <f>IF(AND($BE$4=""),"",SUM($BB$33+$BF$4-$BG$4))</f>
        <v/>
      </c>
      <c r="BI4" s="20"/>
      <c r="BJ4" s="106"/>
      <c r="BK4" s="21"/>
      <c r="BL4" s="22"/>
      <c r="BM4" s="22"/>
      <c r="BN4" s="23" t="str">
        <f>IF(AND($BK$4=""),"",SUM($BH$33+$BL$4-$BM$4))</f>
        <v/>
      </c>
      <c r="BO4" s="20"/>
      <c r="BP4" s="106"/>
      <c r="BQ4" s="21"/>
      <c r="BR4" s="22"/>
      <c r="BS4" s="22"/>
      <c r="BT4" s="23" t="str">
        <f>IF(AND($BQ$4=""),"",SUM($BN$33+$BR$4-$BS$4))</f>
        <v/>
      </c>
      <c r="BU4" s="20"/>
      <c r="BV4" s="106"/>
      <c r="BW4" s="21"/>
      <c r="BX4" s="22"/>
      <c r="BY4" s="22"/>
      <c r="BZ4" s="23" t="str">
        <f>IF(AND(BW4=""),"",SUM($BT$33+$BX$4-$BY$4))</f>
        <v/>
      </c>
      <c r="CA4" s="20"/>
      <c r="CB4" s="106"/>
      <c r="CC4" s="21"/>
      <c r="CD4" s="22"/>
      <c r="CE4" s="22"/>
      <c r="CF4" s="23" t="str">
        <f>IF(AND($CC$4=""),"",SUM($BZ$33+$CD$4-$CE$4))</f>
        <v/>
      </c>
      <c r="CG4" s="20"/>
      <c r="CH4" s="108"/>
      <c r="CI4" s="21"/>
      <c r="CJ4" s="22"/>
      <c r="CK4" s="22"/>
      <c r="CL4" s="23" t="str">
        <f>IF(AND($CH$4="",$CI$4=""),"",SUM($CF$33+$CJ$4-$CK$4))</f>
        <v/>
      </c>
      <c r="CM4" s="20"/>
      <c r="CN4" s="109"/>
      <c r="CO4" s="21"/>
      <c r="CP4" s="22"/>
      <c r="CQ4" s="22"/>
      <c r="CR4" s="23" t="str">
        <f>IF(AND(CO4=""),"",SUM($CL$33+$CP$4-$CQ$4))</f>
        <v/>
      </c>
      <c r="CS4" s="20"/>
      <c r="CT4" s="108"/>
      <c r="CU4" s="21"/>
      <c r="CV4" s="22"/>
      <c r="CW4" s="22"/>
      <c r="CX4" s="23" t="str">
        <f>IF(AND($CU$4=""),"",SUM($CR$33+$CV$4-$CW$4))</f>
        <v/>
      </c>
      <c r="CY4" s="20"/>
      <c r="CZ4" s="108"/>
      <c r="DA4" s="21"/>
      <c r="DB4" s="22"/>
      <c r="DC4" s="22"/>
      <c r="DD4" s="23" t="str">
        <f>IF(AND($DA$4=""),"",SUM($CX$33+$DB$4-$DC$4))</f>
        <v/>
      </c>
    </row>
    <row r="5" spans="1:108" ht="21" customHeight="1">
      <c r="A5" s="20"/>
      <c r="B5" s="106"/>
      <c r="C5" s="21"/>
      <c r="D5" s="22"/>
      <c r="E5" s="22"/>
      <c r="F5" s="23" t="str">
        <f>IF(C5&lt;&gt;"",F4+D5-E5,"")</f>
        <v/>
      </c>
      <c r="G5" s="20"/>
      <c r="H5" s="106"/>
      <c r="I5" s="21"/>
      <c r="J5" s="22"/>
      <c r="K5" s="22"/>
      <c r="L5" s="23" t="str">
        <f>IF(I5&lt;&gt;"",L4+J5-K5,"")</f>
        <v/>
      </c>
      <c r="M5" s="20"/>
      <c r="N5" s="106"/>
      <c r="O5" s="21"/>
      <c r="P5" s="22"/>
      <c r="Q5" s="22"/>
      <c r="R5" s="23" t="str">
        <f>IF(O5&lt;&gt;"",R4+P5-Q5,"")</f>
        <v/>
      </c>
      <c r="S5" s="20"/>
      <c r="T5" s="106"/>
      <c r="U5" s="21"/>
      <c r="V5" s="22"/>
      <c r="W5" s="22"/>
      <c r="X5" s="23" t="str">
        <f>IF(U5&lt;&gt;"",X4+V5-W5,"")</f>
        <v/>
      </c>
      <c r="Y5" s="20"/>
      <c r="Z5" s="106"/>
      <c r="AA5" s="21"/>
      <c r="AB5" s="22"/>
      <c r="AC5" s="22"/>
      <c r="AD5" s="23" t="str">
        <f t="shared" ref="AD5:AD33" si="0">IF(AA5&lt;&gt;"",AD4+AB5-AC5,"")</f>
        <v/>
      </c>
      <c r="AE5" s="20"/>
      <c r="AF5" s="107"/>
      <c r="AG5" s="21"/>
      <c r="AH5" s="22"/>
      <c r="AI5" s="22"/>
      <c r="AJ5" s="23" t="str">
        <f t="shared" ref="AJ5:AJ33" si="1">IF(AG5&lt;&gt;"",AJ4+AH5-AI5,"")</f>
        <v/>
      </c>
      <c r="AK5" s="20"/>
      <c r="AL5" s="106"/>
      <c r="AM5" s="21"/>
      <c r="AN5" s="22"/>
      <c r="AO5" s="22"/>
      <c r="AP5" s="23" t="str">
        <f t="shared" ref="AP5:AP33" si="2">IF(AM5&lt;&gt;"",AP4+AN5-AO5,"")</f>
        <v/>
      </c>
      <c r="AQ5" s="20"/>
      <c r="AR5" s="106"/>
      <c r="AS5" s="21"/>
      <c r="AT5" s="22"/>
      <c r="AU5" s="22"/>
      <c r="AV5" s="23" t="str">
        <f t="shared" ref="AV5:AV33" si="3">IF(AS5&lt;&gt;"",AV4+AT5-AU5,"")</f>
        <v/>
      </c>
      <c r="AW5" s="20"/>
      <c r="AX5" s="106"/>
      <c r="AY5" s="21"/>
      <c r="AZ5" s="22"/>
      <c r="BA5" s="22"/>
      <c r="BB5" s="23" t="str">
        <f t="shared" ref="BB5:BB33" si="4">IF(AY5&lt;&gt;"",BB4+AZ5-BA5,"")</f>
        <v/>
      </c>
      <c r="BC5" s="20"/>
      <c r="BD5" s="106"/>
      <c r="BE5" s="21"/>
      <c r="BF5" s="22"/>
      <c r="BG5" s="22"/>
      <c r="BH5" s="23" t="str">
        <f t="shared" ref="BH5:BH33" si="5">IF(BE5&lt;&gt;"",BH4+BF5-BG5,"")</f>
        <v/>
      </c>
      <c r="BI5" s="20"/>
      <c r="BJ5" s="106"/>
      <c r="BK5" s="21"/>
      <c r="BL5" s="22"/>
      <c r="BM5" s="22"/>
      <c r="BN5" s="23" t="str">
        <f t="shared" ref="BN5:BN33" si="6">IF(BK5&lt;&gt;"",BN4+BL5-BM5,"")</f>
        <v/>
      </c>
      <c r="BO5" s="20"/>
      <c r="BP5" s="106"/>
      <c r="BQ5" s="21"/>
      <c r="BR5" s="22"/>
      <c r="BS5" s="22"/>
      <c r="BT5" s="23" t="str">
        <f t="shared" ref="BT5:BT33" si="7">IF(BQ5&lt;&gt;"",BT4+BR5-BS5,"")</f>
        <v/>
      </c>
      <c r="BU5" s="20"/>
      <c r="BV5" s="106"/>
      <c r="BW5" s="21"/>
      <c r="BX5" s="22"/>
      <c r="BY5" s="22"/>
      <c r="BZ5" s="23" t="str">
        <f t="shared" ref="BZ5:BZ33" si="8">IF(BW5&lt;&gt;"",BZ4+BX5-BY5,"")</f>
        <v/>
      </c>
      <c r="CA5" s="20"/>
      <c r="CB5" s="106"/>
      <c r="CC5" s="21"/>
      <c r="CD5" s="22"/>
      <c r="CE5" s="22"/>
      <c r="CF5" s="23" t="str">
        <f t="shared" ref="CF5:CF33" si="9">IF(CC5&lt;&gt;"",CF4+CD5-CE5,"")</f>
        <v/>
      </c>
      <c r="CG5" s="20"/>
      <c r="CH5" s="108"/>
      <c r="CI5" s="21"/>
      <c r="CJ5" s="22"/>
      <c r="CK5" s="22"/>
      <c r="CL5" s="23" t="str">
        <f t="shared" ref="CL5:CL33" si="10">IF(CI5&lt;&gt;"",CL4+CJ5-CK5,"")</f>
        <v/>
      </c>
      <c r="CM5" s="20"/>
      <c r="CN5" s="109"/>
      <c r="CO5" s="21"/>
      <c r="CP5" s="22"/>
      <c r="CQ5" s="22"/>
      <c r="CR5" s="23" t="str">
        <f t="shared" ref="CR5:CR33" si="11">IF(CO5&lt;&gt;"",CR4+CP5-CQ5,"")</f>
        <v/>
      </c>
      <c r="CS5" s="20"/>
      <c r="CT5" s="108"/>
      <c r="CU5" s="21"/>
      <c r="CV5" s="22"/>
      <c r="CW5" s="22"/>
      <c r="CX5" s="23" t="str">
        <f t="shared" ref="CX5:CX33" si="12">IF(CU5&lt;&gt;"",CX4+CV5-CW5,"")</f>
        <v/>
      </c>
      <c r="CY5" s="20"/>
      <c r="CZ5" s="108"/>
      <c r="DA5" s="21"/>
      <c r="DB5" s="22"/>
      <c r="DC5" s="22"/>
      <c r="DD5" s="23" t="str">
        <f t="shared" ref="DD5:DD33" si="13">IF(DA5&lt;&gt;"",DD4+DB5-DC5,"")</f>
        <v/>
      </c>
    </row>
    <row r="6" spans="1:108" ht="21" customHeight="1">
      <c r="A6" s="20"/>
      <c r="B6" s="106"/>
      <c r="C6" s="21"/>
      <c r="D6" s="22"/>
      <c r="E6" s="22"/>
      <c r="F6" s="23" t="str">
        <f t="shared" ref="F6:F33" si="14">IF(C6&lt;&gt;"",F5+D6-E6,"")</f>
        <v/>
      </c>
      <c r="G6" s="20"/>
      <c r="H6" s="106"/>
      <c r="I6" s="21"/>
      <c r="J6" s="22"/>
      <c r="K6" s="22"/>
      <c r="L6" s="23" t="str">
        <f t="shared" ref="L6:L33" si="15">IF(I6&lt;&gt;"",L5+J6-K6,"")</f>
        <v/>
      </c>
      <c r="M6" s="20"/>
      <c r="N6" s="106"/>
      <c r="O6" s="21"/>
      <c r="P6" s="22"/>
      <c r="Q6" s="22"/>
      <c r="R6" s="23" t="str">
        <f t="shared" ref="R6:R33" si="16">IF(O6&lt;&gt;"",R5+P6-Q6,"")</f>
        <v/>
      </c>
      <c r="S6" s="20"/>
      <c r="T6" s="106"/>
      <c r="U6" s="21"/>
      <c r="V6" s="22"/>
      <c r="W6" s="22"/>
      <c r="X6" s="23" t="str">
        <f t="shared" ref="X6:X33" si="17">IF(U6&lt;&gt;"",X5+V6-W6,"")</f>
        <v/>
      </c>
      <c r="Y6" s="20"/>
      <c r="Z6" s="106"/>
      <c r="AA6" s="21"/>
      <c r="AB6" s="22"/>
      <c r="AC6" s="22"/>
      <c r="AD6" s="23" t="str">
        <f t="shared" si="0"/>
        <v/>
      </c>
      <c r="AE6" s="20"/>
      <c r="AF6" s="107"/>
      <c r="AG6" s="21"/>
      <c r="AH6" s="22"/>
      <c r="AI6" s="22"/>
      <c r="AJ6" s="23" t="str">
        <f t="shared" si="1"/>
        <v/>
      </c>
      <c r="AK6" s="20"/>
      <c r="AL6" s="106"/>
      <c r="AM6" s="21"/>
      <c r="AN6" s="22"/>
      <c r="AO6" s="22"/>
      <c r="AP6" s="23" t="str">
        <f t="shared" si="2"/>
        <v/>
      </c>
      <c r="AQ6" s="20"/>
      <c r="AR6" s="106"/>
      <c r="AS6" s="21"/>
      <c r="AT6" s="22"/>
      <c r="AU6" s="22"/>
      <c r="AV6" s="23" t="str">
        <f t="shared" si="3"/>
        <v/>
      </c>
      <c r="AW6" s="20"/>
      <c r="AX6" s="106"/>
      <c r="AY6" s="21"/>
      <c r="AZ6" s="22"/>
      <c r="BA6" s="22"/>
      <c r="BB6" s="23" t="str">
        <f t="shared" si="4"/>
        <v/>
      </c>
      <c r="BC6" s="20"/>
      <c r="BD6" s="106"/>
      <c r="BE6" s="21"/>
      <c r="BF6" s="22"/>
      <c r="BG6" s="22"/>
      <c r="BH6" s="23" t="str">
        <f t="shared" si="5"/>
        <v/>
      </c>
      <c r="BI6" s="20"/>
      <c r="BJ6" s="106"/>
      <c r="BK6" s="21"/>
      <c r="BL6" s="22"/>
      <c r="BM6" s="22"/>
      <c r="BN6" s="23" t="str">
        <f t="shared" si="6"/>
        <v/>
      </c>
      <c r="BO6" s="20"/>
      <c r="BP6" s="106"/>
      <c r="BQ6" s="21"/>
      <c r="BR6" s="22"/>
      <c r="BS6" s="22"/>
      <c r="BT6" s="23" t="str">
        <f t="shared" si="7"/>
        <v/>
      </c>
      <c r="BU6" s="20"/>
      <c r="BV6" s="106"/>
      <c r="BW6" s="21"/>
      <c r="BX6" s="22"/>
      <c r="BY6" s="22"/>
      <c r="BZ6" s="23" t="str">
        <f t="shared" si="8"/>
        <v/>
      </c>
      <c r="CA6" s="20"/>
      <c r="CB6" s="106"/>
      <c r="CC6" s="21"/>
      <c r="CD6" s="22"/>
      <c r="CE6" s="22"/>
      <c r="CF6" s="23" t="str">
        <f t="shared" si="9"/>
        <v/>
      </c>
      <c r="CG6" s="20"/>
      <c r="CH6" s="108"/>
      <c r="CI6" s="21"/>
      <c r="CJ6" s="22"/>
      <c r="CK6" s="22"/>
      <c r="CL6" s="23" t="str">
        <f t="shared" si="10"/>
        <v/>
      </c>
      <c r="CM6" s="20"/>
      <c r="CN6" s="109"/>
      <c r="CO6" s="21"/>
      <c r="CP6" s="22"/>
      <c r="CQ6" s="22"/>
      <c r="CR6" s="23" t="str">
        <f t="shared" si="11"/>
        <v/>
      </c>
      <c r="CS6" s="20"/>
      <c r="CT6" s="108"/>
      <c r="CU6" s="21"/>
      <c r="CV6" s="22"/>
      <c r="CW6" s="22"/>
      <c r="CX6" s="23" t="str">
        <f t="shared" si="12"/>
        <v/>
      </c>
      <c r="CY6" s="20"/>
      <c r="CZ6" s="108"/>
      <c r="DA6" s="21"/>
      <c r="DB6" s="22"/>
      <c r="DC6" s="22"/>
      <c r="DD6" s="23" t="str">
        <f t="shared" si="13"/>
        <v/>
      </c>
    </row>
    <row r="7" spans="1:108" ht="21" customHeight="1">
      <c r="A7" s="20"/>
      <c r="B7" s="106"/>
      <c r="C7" s="21"/>
      <c r="D7" s="22"/>
      <c r="E7" s="22"/>
      <c r="F7" s="23" t="str">
        <f t="shared" si="14"/>
        <v/>
      </c>
      <c r="G7" s="20"/>
      <c r="H7" s="106"/>
      <c r="I7" s="21"/>
      <c r="J7" s="22"/>
      <c r="K7" s="22"/>
      <c r="L7" s="23" t="str">
        <f t="shared" si="15"/>
        <v/>
      </c>
      <c r="M7" s="20"/>
      <c r="N7" s="106"/>
      <c r="O7" s="21"/>
      <c r="P7" s="22"/>
      <c r="Q7" s="22"/>
      <c r="R7" s="23" t="str">
        <f t="shared" si="16"/>
        <v/>
      </c>
      <c r="S7" s="20"/>
      <c r="T7" s="106"/>
      <c r="U7" s="21"/>
      <c r="V7" s="22"/>
      <c r="W7" s="22"/>
      <c r="X7" s="23" t="str">
        <f t="shared" si="17"/>
        <v/>
      </c>
      <c r="Y7" s="20"/>
      <c r="Z7" s="106"/>
      <c r="AA7" s="21"/>
      <c r="AB7" s="22"/>
      <c r="AC7" s="22"/>
      <c r="AD7" s="23" t="str">
        <f t="shared" si="0"/>
        <v/>
      </c>
      <c r="AE7" s="20"/>
      <c r="AF7" s="107"/>
      <c r="AG7" s="21"/>
      <c r="AH7" s="22"/>
      <c r="AI7" s="22"/>
      <c r="AJ7" s="23" t="str">
        <f t="shared" si="1"/>
        <v/>
      </c>
      <c r="AK7" s="20"/>
      <c r="AL7" s="106"/>
      <c r="AM7" s="21"/>
      <c r="AN7" s="22"/>
      <c r="AO7" s="22"/>
      <c r="AP7" s="23" t="str">
        <f t="shared" si="2"/>
        <v/>
      </c>
      <c r="AQ7" s="20"/>
      <c r="AR7" s="106"/>
      <c r="AS7" s="21"/>
      <c r="AT7" s="22"/>
      <c r="AU7" s="22"/>
      <c r="AV7" s="23" t="str">
        <f t="shared" si="3"/>
        <v/>
      </c>
      <c r="AW7" s="20"/>
      <c r="AX7" s="106"/>
      <c r="AY7" s="21"/>
      <c r="AZ7" s="22"/>
      <c r="BA7" s="22"/>
      <c r="BB7" s="23" t="str">
        <f t="shared" si="4"/>
        <v/>
      </c>
      <c r="BC7" s="20"/>
      <c r="BD7" s="106"/>
      <c r="BE7" s="21"/>
      <c r="BF7" s="22"/>
      <c r="BG7" s="22"/>
      <c r="BH7" s="23" t="str">
        <f t="shared" si="5"/>
        <v/>
      </c>
      <c r="BI7" s="20"/>
      <c r="BJ7" s="106"/>
      <c r="BK7" s="21"/>
      <c r="BL7" s="22"/>
      <c r="BM7" s="22"/>
      <c r="BN7" s="23" t="str">
        <f t="shared" si="6"/>
        <v/>
      </c>
      <c r="BO7" s="20"/>
      <c r="BP7" s="106"/>
      <c r="BQ7" s="21"/>
      <c r="BR7" s="22"/>
      <c r="BS7" s="22"/>
      <c r="BT7" s="23" t="str">
        <f t="shared" si="7"/>
        <v/>
      </c>
      <c r="BU7" s="20"/>
      <c r="BV7" s="106"/>
      <c r="BW7" s="21"/>
      <c r="BX7" s="22"/>
      <c r="BY7" s="22"/>
      <c r="BZ7" s="23" t="str">
        <f t="shared" si="8"/>
        <v/>
      </c>
      <c r="CA7" s="20"/>
      <c r="CB7" s="106"/>
      <c r="CC7" s="21"/>
      <c r="CD7" s="22"/>
      <c r="CE7" s="22"/>
      <c r="CF7" s="23" t="str">
        <f t="shared" si="9"/>
        <v/>
      </c>
      <c r="CG7" s="20"/>
      <c r="CH7" s="108"/>
      <c r="CI7" s="21"/>
      <c r="CJ7" s="22"/>
      <c r="CK7" s="22"/>
      <c r="CL7" s="23" t="str">
        <f t="shared" si="10"/>
        <v/>
      </c>
      <c r="CM7" s="20"/>
      <c r="CN7" s="109"/>
      <c r="CO7" s="21"/>
      <c r="CP7" s="22"/>
      <c r="CQ7" s="22"/>
      <c r="CR7" s="23" t="str">
        <f t="shared" si="11"/>
        <v/>
      </c>
      <c r="CS7" s="20"/>
      <c r="CT7" s="108"/>
      <c r="CU7" s="21"/>
      <c r="CV7" s="22"/>
      <c r="CW7" s="22"/>
      <c r="CX7" s="23" t="str">
        <f t="shared" si="12"/>
        <v/>
      </c>
      <c r="CY7" s="20"/>
      <c r="CZ7" s="108"/>
      <c r="DA7" s="21"/>
      <c r="DB7" s="22"/>
      <c r="DC7" s="22"/>
      <c r="DD7" s="23" t="str">
        <f t="shared" si="13"/>
        <v/>
      </c>
    </row>
    <row r="8" spans="1:108" ht="21" customHeight="1">
      <c r="A8" s="20"/>
      <c r="B8" s="106"/>
      <c r="C8" s="21"/>
      <c r="D8" s="22"/>
      <c r="E8" s="22"/>
      <c r="F8" s="23" t="str">
        <f t="shared" si="14"/>
        <v/>
      </c>
      <c r="G8" s="20"/>
      <c r="H8" s="106"/>
      <c r="I8" s="21"/>
      <c r="J8" s="22"/>
      <c r="K8" s="22"/>
      <c r="L8" s="23" t="str">
        <f t="shared" si="15"/>
        <v/>
      </c>
      <c r="M8" s="20"/>
      <c r="N8" s="106"/>
      <c r="O8" s="21"/>
      <c r="P8" s="22"/>
      <c r="Q8" s="22"/>
      <c r="R8" s="23" t="str">
        <f t="shared" si="16"/>
        <v/>
      </c>
      <c r="S8" s="20"/>
      <c r="T8" s="106"/>
      <c r="U8" s="21"/>
      <c r="V8" s="22"/>
      <c r="W8" s="22"/>
      <c r="X8" s="23" t="str">
        <f t="shared" si="17"/>
        <v/>
      </c>
      <c r="Y8" s="20"/>
      <c r="Z8" s="106"/>
      <c r="AA8" s="21"/>
      <c r="AB8" s="22"/>
      <c r="AC8" s="22"/>
      <c r="AD8" s="23" t="str">
        <f t="shared" si="0"/>
        <v/>
      </c>
      <c r="AE8" s="20"/>
      <c r="AF8" s="107"/>
      <c r="AG8" s="21"/>
      <c r="AH8" s="22"/>
      <c r="AI8" s="22"/>
      <c r="AJ8" s="23" t="str">
        <f t="shared" si="1"/>
        <v/>
      </c>
      <c r="AK8" s="20"/>
      <c r="AL8" s="106"/>
      <c r="AM8" s="21"/>
      <c r="AN8" s="22"/>
      <c r="AO8" s="22"/>
      <c r="AP8" s="23" t="str">
        <f t="shared" si="2"/>
        <v/>
      </c>
      <c r="AQ8" s="20"/>
      <c r="AR8" s="106"/>
      <c r="AS8" s="21"/>
      <c r="AT8" s="22"/>
      <c r="AU8" s="22"/>
      <c r="AV8" s="23" t="str">
        <f t="shared" si="3"/>
        <v/>
      </c>
      <c r="AW8" s="20"/>
      <c r="AX8" s="106"/>
      <c r="AY8" s="21"/>
      <c r="AZ8" s="22"/>
      <c r="BA8" s="22"/>
      <c r="BB8" s="23" t="str">
        <f t="shared" si="4"/>
        <v/>
      </c>
      <c r="BC8" s="20"/>
      <c r="BD8" s="106"/>
      <c r="BE8" s="21"/>
      <c r="BF8" s="22"/>
      <c r="BG8" s="22"/>
      <c r="BH8" s="23" t="str">
        <f t="shared" si="5"/>
        <v/>
      </c>
      <c r="BI8" s="20"/>
      <c r="BJ8" s="106"/>
      <c r="BK8" s="21"/>
      <c r="BL8" s="22"/>
      <c r="BM8" s="22"/>
      <c r="BN8" s="23" t="str">
        <f t="shared" si="6"/>
        <v/>
      </c>
      <c r="BO8" s="20"/>
      <c r="BP8" s="106"/>
      <c r="BQ8" s="21"/>
      <c r="BR8" s="22"/>
      <c r="BS8" s="22"/>
      <c r="BT8" s="23" t="str">
        <f t="shared" si="7"/>
        <v/>
      </c>
      <c r="BU8" s="20"/>
      <c r="BV8" s="106"/>
      <c r="BW8" s="21"/>
      <c r="BX8" s="22"/>
      <c r="BY8" s="22"/>
      <c r="BZ8" s="23" t="str">
        <f t="shared" si="8"/>
        <v/>
      </c>
      <c r="CA8" s="20"/>
      <c r="CB8" s="106"/>
      <c r="CC8" s="21"/>
      <c r="CD8" s="22"/>
      <c r="CE8" s="22"/>
      <c r="CF8" s="23" t="str">
        <f t="shared" si="9"/>
        <v/>
      </c>
      <c r="CG8" s="20"/>
      <c r="CH8" s="108"/>
      <c r="CI8" s="21"/>
      <c r="CJ8" s="22"/>
      <c r="CK8" s="22"/>
      <c r="CL8" s="23" t="str">
        <f t="shared" si="10"/>
        <v/>
      </c>
      <c r="CM8" s="20"/>
      <c r="CN8" s="109"/>
      <c r="CO8" s="21"/>
      <c r="CP8" s="22"/>
      <c r="CQ8" s="22"/>
      <c r="CR8" s="23" t="str">
        <f t="shared" si="11"/>
        <v/>
      </c>
      <c r="CS8" s="20"/>
      <c r="CT8" s="108"/>
      <c r="CU8" s="21"/>
      <c r="CV8" s="22"/>
      <c r="CW8" s="22"/>
      <c r="CX8" s="23" t="str">
        <f t="shared" si="12"/>
        <v/>
      </c>
      <c r="CY8" s="20"/>
      <c r="CZ8" s="108"/>
      <c r="DA8" s="21"/>
      <c r="DB8" s="22"/>
      <c r="DC8" s="22"/>
      <c r="DD8" s="23" t="str">
        <f t="shared" si="13"/>
        <v/>
      </c>
    </row>
    <row r="9" spans="1:108" ht="21" customHeight="1">
      <c r="A9" s="20"/>
      <c r="B9" s="106"/>
      <c r="C9" s="21"/>
      <c r="D9" s="22"/>
      <c r="E9" s="22"/>
      <c r="F9" s="23" t="str">
        <f t="shared" si="14"/>
        <v/>
      </c>
      <c r="G9" s="20"/>
      <c r="H9" s="106"/>
      <c r="I9" s="21"/>
      <c r="J9" s="22"/>
      <c r="K9" s="22"/>
      <c r="L9" s="23" t="str">
        <f t="shared" si="15"/>
        <v/>
      </c>
      <c r="M9" s="20"/>
      <c r="N9" s="106"/>
      <c r="O9" s="21"/>
      <c r="P9" s="22"/>
      <c r="Q9" s="22"/>
      <c r="R9" s="23" t="str">
        <f t="shared" si="16"/>
        <v/>
      </c>
      <c r="S9" s="20"/>
      <c r="T9" s="106"/>
      <c r="U9" s="21"/>
      <c r="V9" s="22"/>
      <c r="W9" s="22"/>
      <c r="X9" s="23" t="str">
        <f t="shared" si="17"/>
        <v/>
      </c>
      <c r="Y9" s="20"/>
      <c r="Z9" s="106"/>
      <c r="AA9" s="21"/>
      <c r="AB9" s="22"/>
      <c r="AC9" s="22"/>
      <c r="AD9" s="23" t="str">
        <f t="shared" si="0"/>
        <v/>
      </c>
      <c r="AE9" s="20"/>
      <c r="AF9" s="107"/>
      <c r="AG9" s="21"/>
      <c r="AH9" s="22"/>
      <c r="AI9" s="22"/>
      <c r="AJ9" s="23" t="str">
        <f t="shared" si="1"/>
        <v/>
      </c>
      <c r="AK9" s="20"/>
      <c r="AL9" s="106"/>
      <c r="AM9" s="21"/>
      <c r="AN9" s="22"/>
      <c r="AO9" s="22"/>
      <c r="AP9" s="23" t="str">
        <f t="shared" si="2"/>
        <v/>
      </c>
      <c r="AQ9" s="20"/>
      <c r="AR9" s="106"/>
      <c r="AS9" s="21"/>
      <c r="AT9" s="22"/>
      <c r="AU9" s="22"/>
      <c r="AV9" s="23" t="str">
        <f t="shared" si="3"/>
        <v/>
      </c>
      <c r="AW9" s="20"/>
      <c r="AX9" s="106"/>
      <c r="AY9" s="21"/>
      <c r="AZ9" s="22"/>
      <c r="BA9" s="22"/>
      <c r="BB9" s="23" t="str">
        <f t="shared" si="4"/>
        <v/>
      </c>
      <c r="BC9" s="20"/>
      <c r="BD9" s="106"/>
      <c r="BE9" s="21"/>
      <c r="BF9" s="22"/>
      <c r="BG9" s="22"/>
      <c r="BH9" s="23" t="str">
        <f t="shared" si="5"/>
        <v/>
      </c>
      <c r="BI9" s="20"/>
      <c r="BJ9" s="106"/>
      <c r="BK9" s="21"/>
      <c r="BL9" s="22"/>
      <c r="BM9" s="22"/>
      <c r="BN9" s="23" t="str">
        <f t="shared" si="6"/>
        <v/>
      </c>
      <c r="BO9" s="20"/>
      <c r="BP9" s="106"/>
      <c r="BQ9" s="21"/>
      <c r="BR9" s="22"/>
      <c r="BS9" s="22"/>
      <c r="BT9" s="23" t="str">
        <f t="shared" si="7"/>
        <v/>
      </c>
      <c r="BU9" s="20"/>
      <c r="BV9" s="106"/>
      <c r="BW9" s="21"/>
      <c r="BX9" s="22"/>
      <c r="BY9" s="22"/>
      <c r="BZ9" s="23" t="str">
        <f t="shared" si="8"/>
        <v/>
      </c>
      <c r="CA9" s="20"/>
      <c r="CB9" s="106"/>
      <c r="CC9" s="21"/>
      <c r="CD9" s="22"/>
      <c r="CE9" s="22"/>
      <c r="CF9" s="23" t="str">
        <f t="shared" si="9"/>
        <v/>
      </c>
      <c r="CG9" s="20"/>
      <c r="CH9" s="108"/>
      <c r="CI9" s="21"/>
      <c r="CJ9" s="22"/>
      <c r="CK9" s="22"/>
      <c r="CL9" s="23" t="str">
        <f t="shared" si="10"/>
        <v/>
      </c>
      <c r="CM9" s="20"/>
      <c r="CN9" s="109"/>
      <c r="CO9" s="21"/>
      <c r="CP9" s="22"/>
      <c r="CQ9" s="22"/>
      <c r="CR9" s="23" t="str">
        <f t="shared" si="11"/>
        <v/>
      </c>
      <c r="CS9" s="20"/>
      <c r="CT9" s="108"/>
      <c r="CU9" s="21"/>
      <c r="CV9" s="22"/>
      <c r="CW9" s="22"/>
      <c r="CX9" s="23" t="str">
        <f t="shared" si="12"/>
        <v/>
      </c>
      <c r="CY9" s="20"/>
      <c r="CZ9" s="108"/>
      <c r="DA9" s="21"/>
      <c r="DB9" s="22"/>
      <c r="DC9" s="22"/>
      <c r="DD9" s="23" t="str">
        <f t="shared" si="13"/>
        <v/>
      </c>
    </row>
    <row r="10" spans="1:108" ht="21" customHeight="1">
      <c r="A10" s="20"/>
      <c r="B10" s="106"/>
      <c r="C10" s="21"/>
      <c r="D10" s="22"/>
      <c r="E10" s="22"/>
      <c r="F10" s="23" t="str">
        <f t="shared" si="14"/>
        <v/>
      </c>
      <c r="G10" s="20"/>
      <c r="H10" s="106"/>
      <c r="I10" s="21"/>
      <c r="J10" s="22"/>
      <c r="K10" s="22"/>
      <c r="L10" s="23" t="str">
        <f t="shared" si="15"/>
        <v/>
      </c>
      <c r="M10" s="20"/>
      <c r="N10" s="106"/>
      <c r="O10" s="21"/>
      <c r="P10" s="22"/>
      <c r="Q10" s="22"/>
      <c r="R10" s="23" t="str">
        <f t="shared" si="16"/>
        <v/>
      </c>
      <c r="S10" s="20"/>
      <c r="T10" s="106"/>
      <c r="U10" s="21"/>
      <c r="V10" s="22"/>
      <c r="W10" s="22"/>
      <c r="X10" s="23" t="str">
        <f t="shared" si="17"/>
        <v/>
      </c>
      <c r="Y10" s="20"/>
      <c r="Z10" s="106"/>
      <c r="AA10" s="21"/>
      <c r="AB10" s="22"/>
      <c r="AC10" s="22"/>
      <c r="AD10" s="23" t="str">
        <f t="shared" si="0"/>
        <v/>
      </c>
      <c r="AE10" s="20"/>
      <c r="AF10" s="107"/>
      <c r="AG10" s="21"/>
      <c r="AH10" s="22"/>
      <c r="AI10" s="22"/>
      <c r="AJ10" s="23" t="str">
        <f t="shared" si="1"/>
        <v/>
      </c>
      <c r="AK10" s="20"/>
      <c r="AL10" s="106"/>
      <c r="AM10" s="21"/>
      <c r="AN10" s="22"/>
      <c r="AO10" s="22"/>
      <c r="AP10" s="23" t="str">
        <f t="shared" si="2"/>
        <v/>
      </c>
      <c r="AQ10" s="20"/>
      <c r="AR10" s="106"/>
      <c r="AS10" s="21"/>
      <c r="AT10" s="22"/>
      <c r="AU10" s="22"/>
      <c r="AV10" s="23" t="str">
        <f t="shared" si="3"/>
        <v/>
      </c>
      <c r="AW10" s="20"/>
      <c r="AX10" s="106"/>
      <c r="AY10" s="21"/>
      <c r="AZ10" s="22"/>
      <c r="BA10" s="22"/>
      <c r="BB10" s="23" t="str">
        <f t="shared" si="4"/>
        <v/>
      </c>
      <c r="BC10" s="20"/>
      <c r="BD10" s="106"/>
      <c r="BE10" s="21"/>
      <c r="BF10" s="22"/>
      <c r="BG10" s="22"/>
      <c r="BH10" s="23" t="str">
        <f t="shared" si="5"/>
        <v/>
      </c>
      <c r="BI10" s="20"/>
      <c r="BJ10" s="106"/>
      <c r="BK10" s="21"/>
      <c r="BL10" s="22"/>
      <c r="BM10" s="22"/>
      <c r="BN10" s="23" t="str">
        <f t="shared" si="6"/>
        <v/>
      </c>
      <c r="BO10" s="20"/>
      <c r="BP10" s="106"/>
      <c r="BQ10" s="21"/>
      <c r="BR10" s="22"/>
      <c r="BS10" s="22"/>
      <c r="BT10" s="23" t="str">
        <f t="shared" si="7"/>
        <v/>
      </c>
      <c r="BU10" s="20"/>
      <c r="BV10" s="106"/>
      <c r="BW10" s="21"/>
      <c r="BX10" s="22"/>
      <c r="BY10" s="22"/>
      <c r="BZ10" s="23" t="str">
        <f t="shared" si="8"/>
        <v/>
      </c>
      <c r="CA10" s="20"/>
      <c r="CB10" s="106"/>
      <c r="CC10" s="21"/>
      <c r="CD10" s="22"/>
      <c r="CE10" s="22"/>
      <c r="CF10" s="23" t="str">
        <f t="shared" si="9"/>
        <v/>
      </c>
      <c r="CG10" s="20"/>
      <c r="CH10" s="108"/>
      <c r="CI10" s="21"/>
      <c r="CJ10" s="22"/>
      <c r="CK10" s="22"/>
      <c r="CL10" s="23" t="str">
        <f t="shared" si="10"/>
        <v/>
      </c>
      <c r="CM10" s="20"/>
      <c r="CN10" s="109"/>
      <c r="CO10" s="21"/>
      <c r="CP10" s="22"/>
      <c r="CQ10" s="22"/>
      <c r="CR10" s="23" t="str">
        <f t="shared" si="11"/>
        <v/>
      </c>
      <c r="CS10" s="20"/>
      <c r="CT10" s="108"/>
      <c r="CU10" s="21"/>
      <c r="CV10" s="22"/>
      <c r="CW10" s="22"/>
      <c r="CX10" s="23" t="str">
        <f t="shared" si="12"/>
        <v/>
      </c>
      <c r="CY10" s="20"/>
      <c r="CZ10" s="108"/>
      <c r="DA10" s="21"/>
      <c r="DB10" s="22"/>
      <c r="DC10" s="22"/>
      <c r="DD10" s="23" t="str">
        <f t="shared" si="13"/>
        <v/>
      </c>
    </row>
    <row r="11" spans="1:108" ht="21" customHeight="1">
      <c r="A11" s="20"/>
      <c r="B11" s="106"/>
      <c r="C11" s="21"/>
      <c r="D11" s="22"/>
      <c r="E11" s="22"/>
      <c r="F11" s="23" t="str">
        <f t="shared" si="14"/>
        <v/>
      </c>
      <c r="G11" s="20"/>
      <c r="H11" s="106"/>
      <c r="I11" s="21"/>
      <c r="J11" s="22"/>
      <c r="K11" s="22"/>
      <c r="L11" s="23" t="str">
        <f t="shared" si="15"/>
        <v/>
      </c>
      <c r="M11" s="20"/>
      <c r="N11" s="106"/>
      <c r="O11" s="21"/>
      <c r="P11" s="22"/>
      <c r="Q11" s="22"/>
      <c r="R11" s="23" t="str">
        <f t="shared" si="16"/>
        <v/>
      </c>
      <c r="S11" s="20"/>
      <c r="T11" s="106"/>
      <c r="U11" s="21"/>
      <c r="V11" s="22"/>
      <c r="W11" s="22"/>
      <c r="X11" s="23" t="str">
        <f t="shared" si="17"/>
        <v/>
      </c>
      <c r="Y11" s="20"/>
      <c r="Z11" s="106"/>
      <c r="AA11" s="21"/>
      <c r="AB11" s="22"/>
      <c r="AC11" s="22"/>
      <c r="AD11" s="23" t="str">
        <f t="shared" si="0"/>
        <v/>
      </c>
      <c r="AE11" s="20"/>
      <c r="AF11" s="107"/>
      <c r="AG11" s="21"/>
      <c r="AH11" s="22"/>
      <c r="AI11" s="22"/>
      <c r="AJ11" s="23" t="str">
        <f t="shared" si="1"/>
        <v/>
      </c>
      <c r="AK11" s="20"/>
      <c r="AL11" s="106"/>
      <c r="AM11" s="21"/>
      <c r="AN11" s="22"/>
      <c r="AO11" s="22"/>
      <c r="AP11" s="23" t="str">
        <f t="shared" si="2"/>
        <v/>
      </c>
      <c r="AQ11" s="20"/>
      <c r="AR11" s="106"/>
      <c r="AS11" s="21"/>
      <c r="AT11" s="22"/>
      <c r="AU11" s="22"/>
      <c r="AV11" s="23" t="str">
        <f t="shared" si="3"/>
        <v/>
      </c>
      <c r="AW11" s="20"/>
      <c r="AX11" s="106"/>
      <c r="AY11" s="21"/>
      <c r="AZ11" s="22"/>
      <c r="BA11" s="22"/>
      <c r="BB11" s="23" t="str">
        <f t="shared" si="4"/>
        <v/>
      </c>
      <c r="BC11" s="20"/>
      <c r="BD11" s="106"/>
      <c r="BE11" s="21"/>
      <c r="BF11" s="22"/>
      <c r="BG11" s="22"/>
      <c r="BH11" s="23" t="str">
        <f t="shared" si="5"/>
        <v/>
      </c>
      <c r="BI11" s="20"/>
      <c r="BJ11" s="106"/>
      <c r="BK11" s="21"/>
      <c r="BL11" s="22"/>
      <c r="BM11" s="22"/>
      <c r="BN11" s="23" t="str">
        <f t="shared" si="6"/>
        <v/>
      </c>
      <c r="BO11" s="20"/>
      <c r="BP11" s="106"/>
      <c r="BQ11" s="21"/>
      <c r="BR11" s="22"/>
      <c r="BS11" s="22"/>
      <c r="BT11" s="23" t="str">
        <f t="shared" si="7"/>
        <v/>
      </c>
      <c r="BU11" s="20"/>
      <c r="BV11" s="106"/>
      <c r="BW11" s="21"/>
      <c r="BX11" s="22"/>
      <c r="BY11" s="22"/>
      <c r="BZ11" s="23" t="str">
        <f t="shared" si="8"/>
        <v/>
      </c>
      <c r="CA11" s="20"/>
      <c r="CB11" s="106"/>
      <c r="CC11" s="21"/>
      <c r="CD11" s="22"/>
      <c r="CE11" s="22"/>
      <c r="CF11" s="23" t="str">
        <f t="shared" si="9"/>
        <v/>
      </c>
      <c r="CG11" s="20"/>
      <c r="CH11" s="108"/>
      <c r="CI11" s="21"/>
      <c r="CJ11" s="22"/>
      <c r="CK11" s="22"/>
      <c r="CL11" s="23" t="str">
        <f t="shared" si="10"/>
        <v/>
      </c>
      <c r="CM11" s="20"/>
      <c r="CN11" s="109"/>
      <c r="CO11" s="21"/>
      <c r="CP11" s="22"/>
      <c r="CQ11" s="22"/>
      <c r="CR11" s="23" t="str">
        <f t="shared" si="11"/>
        <v/>
      </c>
      <c r="CS11" s="20"/>
      <c r="CT11" s="108"/>
      <c r="CU11" s="21"/>
      <c r="CV11" s="22"/>
      <c r="CW11" s="22"/>
      <c r="CX11" s="23" t="str">
        <f t="shared" si="12"/>
        <v/>
      </c>
      <c r="CY11" s="20"/>
      <c r="CZ11" s="108"/>
      <c r="DA11" s="21"/>
      <c r="DB11" s="22"/>
      <c r="DC11" s="22"/>
      <c r="DD11" s="23" t="str">
        <f t="shared" si="13"/>
        <v/>
      </c>
    </row>
    <row r="12" spans="1:108" ht="21" customHeight="1">
      <c r="A12" s="20"/>
      <c r="B12" s="106"/>
      <c r="C12" s="21"/>
      <c r="D12" s="22"/>
      <c r="E12" s="22"/>
      <c r="F12" s="23" t="str">
        <f t="shared" si="14"/>
        <v/>
      </c>
      <c r="G12" s="20"/>
      <c r="H12" s="106"/>
      <c r="I12" s="21"/>
      <c r="J12" s="22"/>
      <c r="K12" s="22"/>
      <c r="L12" s="23" t="str">
        <f t="shared" si="15"/>
        <v/>
      </c>
      <c r="M12" s="20"/>
      <c r="N12" s="106"/>
      <c r="O12" s="21"/>
      <c r="P12" s="22"/>
      <c r="Q12" s="22"/>
      <c r="R12" s="23" t="str">
        <f t="shared" si="16"/>
        <v/>
      </c>
      <c r="S12" s="20"/>
      <c r="T12" s="106"/>
      <c r="U12" s="21"/>
      <c r="V12" s="22"/>
      <c r="W12" s="22"/>
      <c r="X12" s="23" t="str">
        <f t="shared" si="17"/>
        <v/>
      </c>
      <c r="Y12" s="20"/>
      <c r="Z12" s="106"/>
      <c r="AA12" s="21"/>
      <c r="AB12" s="22"/>
      <c r="AC12" s="22"/>
      <c r="AD12" s="23" t="str">
        <f t="shared" si="0"/>
        <v/>
      </c>
      <c r="AE12" s="20"/>
      <c r="AF12" s="107"/>
      <c r="AG12" s="21"/>
      <c r="AH12" s="22"/>
      <c r="AI12" s="22"/>
      <c r="AJ12" s="23" t="str">
        <f t="shared" si="1"/>
        <v/>
      </c>
      <c r="AK12" s="20"/>
      <c r="AL12" s="106"/>
      <c r="AM12" s="21"/>
      <c r="AN12" s="22"/>
      <c r="AO12" s="22"/>
      <c r="AP12" s="23" t="str">
        <f t="shared" si="2"/>
        <v/>
      </c>
      <c r="AQ12" s="20"/>
      <c r="AR12" s="106"/>
      <c r="AS12" s="21"/>
      <c r="AT12" s="22"/>
      <c r="AU12" s="22"/>
      <c r="AV12" s="23" t="str">
        <f t="shared" si="3"/>
        <v/>
      </c>
      <c r="AW12" s="20"/>
      <c r="AX12" s="106"/>
      <c r="AY12" s="21"/>
      <c r="AZ12" s="22"/>
      <c r="BA12" s="22"/>
      <c r="BB12" s="23" t="str">
        <f t="shared" si="4"/>
        <v/>
      </c>
      <c r="BC12" s="20"/>
      <c r="BD12" s="106"/>
      <c r="BE12" s="21"/>
      <c r="BF12" s="22"/>
      <c r="BG12" s="22"/>
      <c r="BH12" s="23" t="str">
        <f t="shared" si="5"/>
        <v/>
      </c>
      <c r="BI12" s="20"/>
      <c r="BJ12" s="106"/>
      <c r="BK12" s="21"/>
      <c r="BL12" s="22"/>
      <c r="BM12" s="22"/>
      <c r="BN12" s="23" t="str">
        <f t="shared" si="6"/>
        <v/>
      </c>
      <c r="BO12" s="20"/>
      <c r="BP12" s="106"/>
      <c r="BQ12" s="21"/>
      <c r="BR12" s="22"/>
      <c r="BS12" s="22"/>
      <c r="BT12" s="23" t="str">
        <f t="shared" si="7"/>
        <v/>
      </c>
      <c r="BU12" s="20"/>
      <c r="BV12" s="106"/>
      <c r="BW12" s="21"/>
      <c r="BX12" s="22"/>
      <c r="BY12" s="22"/>
      <c r="BZ12" s="23" t="str">
        <f t="shared" si="8"/>
        <v/>
      </c>
      <c r="CA12" s="20"/>
      <c r="CB12" s="106"/>
      <c r="CC12" s="21"/>
      <c r="CD12" s="22"/>
      <c r="CE12" s="22"/>
      <c r="CF12" s="23" t="str">
        <f t="shared" si="9"/>
        <v/>
      </c>
      <c r="CG12" s="20"/>
      <c r="CH12" s="108"/>
      <c r="CI12" s="21"/>
      <c r="CJ12" s="22"/>
      <c r="CK12" s="22"/>
      <c r="CL12" s="23" t="str">
        <f t="shared" si="10"/>
        <v/>
      </c>
      <c r="CM12" s="20"/>
      <c r="CN12" s="109"/>
      <c r="CO12" s="21"/>
      <c r="CP12" s="22"/>
      <c r="CQ12" s="22"/>
      <c r="CR12" s="23" t="str">
        <f t="shared" si="11"/>
        <v/>
      </c>
      <c r="CS12" s="20"/>
      <c r="CT12" s="108"/>
      <c r="CU12" s="21"/>
      <c r="CV12" s="22"/>
      <c r="CW12" s="22"/>
      <c r="CX12" s="23" t="str">
        <f t="shared" si="12"/>
        <v/>
      </c>
      <c r="CY12" s="20"/>
      <c r="CZ12" s="108"/>
      <c r="DA12" s="21"/>
      <c r="DB12" s="22"/>
      <c r="DC12" s="22"/>
      <c r="DD12" s="23" t="str">
        <f t="shared" si="13"/>
        <v/>
      </c>
    </row>
    <row r="13" spans="1:108" ht="21" customHeight="1">
      <c r="A13" s="20"/>
      <c r="B13" s="106"/>
      <c r="C13" s="21"/>
      <c r="D13" s="22"/>
      <c r="E13" s="22"/>
      <c r="F13" s="23" t="str">
        <f t="shared" si="14"/>
        <v/>
      </c>
      <c r="G13" s="20"/>
      <c r="H13" s="106"/>
      <c r="I13" s="21"/>
      <c r="J13" s="22"/>
      <c r="K13" s="22"/>
      <c r="L13" s="23" t="str">
        <f t="shared" si="15"/>
        <v/>
      </c>
      <c r="M13" s="20"/>
      <c r="N13" s="106"/>
      <c r="O13" s="21"/>
      <c r="P13" s="22"/>
      <c r="Q13" s="22"/>
      <c r="R13" s="23" t="str">
        <f t="shared" si="16"/>
        <v/>
      </c>
      <c r="S13" s="20"/>
      <c r="T13" s="106"/>
      <c r="U13" s="21"/>
      <c r="V13" s="22"/>
      <c r="W13" s="22"/>
      <c r="X13" s="23" t="str">
        <f t="shared" si="17"/>
        <v/>
      </c>
      <c r="Y13" s="20"/>
      <c r="Z13" s="106"/>
      <c r="AA13" s="21"/>
      <c r="AB13" s="22"/>
      <c r="AC13" s="22"/>
      <c r="AD13" s="23" t="str">
        <f t="shared" si="0"/>
        <v/>
      </c>
      <c r="AE13" s="20"/>
      <c r="AF13" s="107"/>
      <c r="AG13" s="21"/>
      <c r="AH13" s="22"/>
      <c r="AI13" s="22"/>
      <c r="AJ13" s="23" t="str">
        <f t="shared" si="1"/>
        <v/>
      </c>
      <c r="AK13" s="20"/>
      <c r="AL13" s="106"/>
      <c r="AM13" s="21"/>
      <c r="AN13" s="22"/>
      <c r="AO13" s="22"/>
      <c r="AP13" s="23" t="str">
        <f t="shared" si="2"/>
        <v/>
      </c>
      <c r="AQ13" s="20"/>
      <c r="AR13" s="106"/>
      <c r="AS13" s="21"/>
      <c r="AT13" s="22"/>
      <c r="AU13" s="22"/>
      <c r="AV13" s="23" t="str">
        <f t="shared" si="3"/>
        <v/>
      </c>
      <c r="AW13" s="20"/>
      <c r="AX13" s="106"/>
      <c r="AY13" s="21"/>
      <c r="AZ13" s="22"/>
      <c r="BA13" s="22"/>
      <c r="BB13" s="23" t="str">
        <f t="shared" si="4"/>
        <v/>
      </c>
      <c r="BC13" s="20"/>
      <c r="BD13" s="106"/>
      <c r="BE13" s="21"/>
      <c r="BF13" s="22"/>
      <c r="BG13" s="22"/>
      <c r="BH13" s="23" t="str">
        <f t="shared" si="5"/>
        <v/>
      </c>
      <c r="BI13" s="20"/>
      <c r="BJ13" s="106"/>
      <c r="BK13" s="21"/>
      <c r="BL13" s="22"/>
      <c r="BM13" s="22"/>
      <c r="BN13" s="23" t="str">
        <f t="shared" si="6"/>
        <v/>
      </c>
      <c r="BO13" s="20"/>
      <c r="BP13" s="106"/>
      <c r="BQ13" s="21"/>
      <c r="BR13" s="22"/>
      <c r="BS13" s="22"/>
      <c r="BT13" s="23" t="str">
        <f t="shared" si="7"/>
        <v/>
      </c>
      <c r="BU13" s="20"/>
      <c r="BV13" s="106"/>
      <c r="BW13" s="21"/>
      <c r="BX13" s="22"/>
      <c r="BY13" s="22"/>
      <c r="BZ13" s="23" t="str">
        <f t="shared" si="8"/>
        <v/>
      </c>
      <c r="CA13" s="20"/>
      <c r="CB13" s="106"/>
      <c r="CC13" s="21"/>
      <c r="CD13" s="22"/>
      <c r="CE13" s="22"/>
      <c r="CF13" s="23" t="str">
        <f t="shared" si="9"/>
        <v/>
      </c>
      <c r="CG13" s="20"/>
      <c r="CH13" s="108"/>
      <c r="CI13" s="21"/>
      <c r="CJ13" s="22"/>
      <c r="CK13" s="22"/>
      <c r="CL13" s="23" t="str">
        <f t="shared" si="10"/>
        <v/>
      </c>
      <c r="CM13" s="20"/>
      <c r="CN13" s="109"/>
      <c r="CO13" s="21"/>
      <c r="CP13" s="22"/>
      <c r="CQ13" s="22"/>
      <c r="CR13" s="23" t="str">
        <f t="shared" si="11"/>
        <v/>
      </c>
      <c r="CS13" s="20"/>
      <c r="CT13" s="108"/>
      <c r="CU13" s="21"/>
      <c r="CV13" s="22"/>
      <c r="CW13" s="22"/>
      <c r="CX13" s="23" t="str">
        <f t="shared" si="12"/>
        <v/>
      </c>
      <c r="CY13" s="20"/>
      <c r="CZ13" s="108"/>
      <c r="DA13" s="21"/>
      <c r="DB13" s="22"/>
      <c r="DC13" s="22"/>
      <c r="DD13" s="23" t="str">
        <f t="shared" si="13"/>
        <v/>
      </c>
    </row>
    <row r="14" spans="1:108" ht="21" customHeight="1">
      <c r="A14" s="20"/>
      <c r="B14" s="106"/>
      <c r="C14" s="21"/>
      <c r="D14" s="22"/>
      <c r="E14" s="22"/>
      <c r="F14" s="23" t="str">
        <f t="shared" si="14"/>
        <v/>
      </c>
      <c r="G14" s="20"/>
      <c r="H14" s="106"/>
      <c r="I14" s="21"/>
      <c r="J14" s="22"/>
      <c r="K14" s="22"/>
      <c r="L14" s="23" t="str">
        <f t="shared" si="15"/>
        <v/>
      </c>
      <c r="M14" s="20"/>
      <c r="N14" s="106"/>
      <c r="O14" s="21"/>
      <c r="P14" s="22"/>
      <c r="Q14" s="22"/>
      <c r="R14" s="23" t="str">
        <f t="shared" si="16"/>
        <v/>
      </c>
      <c r="S14" s="20"/>
      <c r="T14" s="106"/>
      <c r="U14" s="21"/>
      <c r="V14" s="22"/>
      <c r="W14" s="22"/>
      <c r="X14" s="23" t="str">
        <f t="shared" si="17"/>
        <v/>
      </c>
      <c r="Y14" s="20"/>
      <c r="Z14" s="106"/>
      <c r="AA14" s="21"/>
      <c r="AB14" s="22"/>
      <c r="AC14" s="22"/>
      <c r="AD14" s="23" t="str">
        <f t="shared" si="0"/>
        <v/>
      </c>
      <c r="AE14" s="20"/>
      <c r="AF14" s="107"/>
      <c r="AG14" s="21"/>
      <c r="AH14" s="22"/>
      <c r="AI14" s="22"/>
      <c r="AJ14" s="23" t="str">
        <f t="shared" si="1"/>
        <v/>
      </c>
      <c r="AK14" s="20"/>
      <c r="AL14" s="106"/>
      <c r="AM14" s="21"/>
      <c r="AN14" s="22"/>
      <c r="AO14" s="22"/>
      <c r="AP14" s="23" t="str">
        <f t="shared" si="2"/>
        <v/>
      </c>
      <c r="AQ14" s="20"/>
      <c r="AR14" s="106"/>
      <c r="AS14" s="21"/>
      <c r="AT14" s="22"/>
      <c r="AU14" s="22"/>
      <c r="AV14" s="23" t="str">
        <f t="shared" si="3"/>
        <v/>
      </c>
      <c r="AW14" s="20"/>
      <c r="AX14" s="106"/>
      <c r="AY14" s="21"/>
      <c r="AZ14" s="22"/>
      <c r="BA14" s="22"/>
      <c r="BB14" s="23" t="str">
        <f t="shared" si="4"/>
        <v/>
      </c>
      <c r="BC14" s="20"/>
      <c r="BD14" s="106"/>
      <c r="BE14" s="21"/>
      <c r="BF14" s="22"/>
      <c r="BG14" s="22"/>
      <c r="BH14" s="23" t="str">
        <f t="shared" si="5"/>
        <v/>
      </c>
      <c r="BI14" s="20"/>
      <c r="BJ14" s="106"/>
      <c r="BK14" s="21"/>
      <c r="BL14" s="22"/>
      <c r="BM14" s="22"/>
      <c r="BN14" s="23" t="str">
        <f t="shared" si="6"/>
        <v/>
      </c>
      <c r="BO14" s="20"/>
      <c r="BP14" s="106"/>
      <c r="BQ14" s="21"/>
      <c r="BR14" s="22"/>
      <c r="BS14" s="22"/>
      <c r="BT14" s="23" t="str">
        <f t="shared" si="7"/>
        <v/>
      </c>
      <c r="BU14" s="20"/>
      <c r="BV14" s="106"/>
      <c r="BW14" s="21"/>
      <c r="BX14" s="22"/>
      <c r="BY14" s="22"/>
      <c r="BZ14" s="23" t="str">
        <f t="shared" si="8"/>
        <v/>
      </c>
      <c r="CA14" s="20"/>
      <c r="CB14" s="106"/>
      <c r="CC14" s="21"/>
      <c r="CD14" s="22"/>
      <c r="CE14" s="22"/>
      <c r="CF14" s="23" t="str">
        <f t="shared" si="9"/>
        <v/>
      </c>
      <c r="CG14" s="20"/>
      <c r="CH14" s="108"/>
      <c r="CI14" s="21"/>
      <c r="CJ14" s="22"/>
      <c r="CK14" s="22"/>
      <c r="CL14" s="23" t="str">
        <f t="shared" si="10"/>
        <v/>
      </c>
      <c r="CM14" s="20"/>
      <c r="CN14" s="109"/>
      <c r="CO14" s="21"/>
      <c r="CP14" s="22"/>
      <c r="CQ14" s="22"/>
      <c r="CR14" s="23" t="str">
        <f t="shared" si="11"/>
        <v/>
      </c>
      <c r="CS14" s="20"/>
      <c r="CT14" s="108"/>
      <c r="CU14" s="21"/>
      <c r="CV14" s="22"/>
      <c r="CW14" s="22"/>
      <c r="CX14" s="23" t="str">
        <f t="shared" si="12"/>
        <v/>
      </c>
      <c r="CY14" s="20"/>
      <c r="CZ14" s="108"/>
      <c r="DA14" s="21"/>
      <c r="DB14" s="22"/>
      <c r="DC14" s="22"/>
      <c r="DD14" s="23" t="str">
        <f t="shared" si="13"/>
        <v/>
      </c>
    </row>
    <row r="15" spans="1:108" ht="21" customHeight="1">
      <c r="A15" s="20"/>
      <c r="B15" s="106"/>
      <c r="C15" s="21"/>
      <c r="D15" s="22"/>
      <c r="E15" s="22"/>
      <c r="F15" s="23" t="str">
        <f t="shared" si="14"/>
        <v/>
      </c>
      <c r="G15" s="20"/>
      <c r="H15" s="106"/>
      <c r="I15" s="21"/>
      <c r="J15" s="22"/>
      <c r="K15" s="22"/>
      <c r="L15" s="23" t="str">
        <f t="shared" si="15"/>
        <v/>
      </c>
      <c r="M15" s="20"/>
      <c r="N15" s="106"/>
      <c r="O15" s="21"/>
      <c r="P15" s="22"/>
      <c r="Q15" s="22"/>
      <c r="R15" s="23" t="str">
        <f t="shared" si="16"/>
        <v/>
      </c>
      <c r="S15" s="20"/>
      <c r="T15" s="106"/>
      <c r="U15" s="21"/>
      <c r="V15" s="22"/>
      <c r="W15" s="22"/>
      <c r="X15" s="23" t="str">
        <f t="shared" si="17"/>
        <v/>
      </c>
      <c r="Y15" s="20"/>
      <c r="Z15" s="106"/>
      <c r="AA15" s="21"/>
      <c r="AB15" s="22"/>
      <c r="AC15" s="22"/>
      <c r="AD15" s="23" t="str">
        <f t="shared" si="0"/>
        <v/>
      </c>
      <c r="AE15" s="20"/>
      <c r="AF15" s="107"/>
      <c r="AG15" s="21"/>
      <c r="AH15" s="22"/>
      <c r="AI15" s="22"/>
      <c r="AJ15" s="23" t="str">
        <f t="shared" si="1"/>
        <v/>
      </c>
      <c r="AK15" s="20"/>
      <c r="AL15" s="106"/>
      <c r="AM15" s="21"/>
      <c r="AN15" s="22"/>
      <c r="AO15" s="22"/>
      <c r="AP15" s="23" t="str">
        <f t="shared" si="2"/>
        <v/>
      </c>
      <c r="AQ15" s="20"/>
      <c r="AR15" s="106"/>
      <c r="AS15" s="21"/>
      <c r="AT15" s="22"/>
      <c r="AU15" s="22"/>
      <c r="AV15" s="23" t="str">
        <f t="shared" si="3"/>
        <v/>
      </c>
      <c r="AW15" s="20"/>
      <c r="AX15" s="106"/>
      <c r="AY15" s="21"/>
      <c r="AZ15" s="22"/>
      <c r="BA15" s="22"/>
      <c r="BB15" s="23" t="str">
        <f t="shared" si="4"/>
        <v/>
      </c>
      <c r="BC15" s="20"/>
      <c r="BD15" s="106"/>
      <c r="BE15" s="21"/>
      <c r="BF15" s="22"/>
      <c r="BG15" s="22"/>
      <c r="BH15" s="23" t="str">
        <f t="shared" si="5"/>
        <v/>
      </c>
      <c r="BI15" s="20"/>
      <c r="BJ15" s="106"/>
      <c r="BK15" s="21"/>
      <c r="BL15" s="22"/>
      <c r="BM15" s="22"/>
      <c r="BN15" s="23" t="str">
        <f t="shared" si="6"/>
        <v/>
      </c>
      <c r="BO15" s="20"/>
      <c r="BP15" s="106"/>
      <c r="BQ15" s="21"/>
      <c r="BR15" s="22"/>
      <c r="BS15" s="22"/>
      <c r="BT15" s="23" t="str">
        <f t="shared" si="7"/>
        <v/>
      </c>
      <c r="BU15" s="20"/>
      <c r="BV15" s="106"/>
      <c r="BW15" s="21"/>
      <c r="BX15" s="22"/>
      <c r="BY15" s="22"/>
      <c r="BZ15" s="23" t="str">
        <f t="shared" si="8"/>
        <v/>
      </c>
      <c r="CA15" s="20"/>
      <c r="CB15" s="106"/>
      <c r="CC15" s="21"/>
      <c r="CD15" s="22"/>
      <c r="CE15" s="22"/>
      <c r="CF15" s="23" t="str">
        <f t="shared" si="9"/>
        <v/>
      </c>
      <c r="CG15" s="20"/>
      <c r="CH15" s="108"/>
      <c r="CI15" s="21"/>
      <c r="CJ15" s="22"/>
      <c r="CK15" s="22"/>
      <c r="CL15" s="23" t="str">
        <f t="shared" si="10"/>
        <v/>
      </c>
      <c r="CM15" s="20"/>
      <c r="CN15" s="109"/>
      <c r="CO15" s="21"/>
      <c r="CP15" s="22"/>
      <c r="CQ15" s="22"/>
      <c r="CR15" s="23" t="str">
        <f t="shared" si="11"/>
        <v/>
      </c>
      <c r="CS15" s="20"/>
      <c r="CT15" s="108"/>
      <c r="CU15" s="21"/>
      <c r="CV15" s="22"/>
      <c r="CW15" s="22"/>
      <c r="CX15" s="23" t="str">
        <f t="shared" si="12"/>
        <v/>
      </c>
      <c r="CY15" s="20"/>
      <c r="CZ15" s="108"/>
      <c r="DA15" s="21"/>
      <c r="DB15" s="22"/>
      <c r="DC15" s="22"/>
      <c r="DD15" s="23" t="str">
        <f t="shared" si="13"/>
        <v/>
      </c>
    </row>
    <row r="16" spans="1:108" ht="21" customHeight="1">
      <c r="A16" s="20"/>
      <c r="B16" s="106"/>
      <c r="C16" s="21"/>
      <c r="D16" s="22"/>
      <c r="E16" s="22"/>
      <c r="F16" s="23" t="str">
        <f t="shared" si="14"/>
        <v/>
      </c>
      <c r="G16" s="20"/>
      <c r="H16" s="106"/>
      <c r="I16" s="21"/>
      <c r="J16" s="22"/>
      <c r="K16" s="22"/>
      <c r="L16" s="23" t="str">
        <f t="shared" si="15"/>
        <v/>
      </c>
      <c r="M16" s="20"/>
      <c r="N16" s="106"/>
      <c r="O16" s="21"/>
      <c r="P16" s="22"/>
      <c r="Q16" s="22"/>
      <c r="R16" s="23" t="str">
        <f t="shared" si="16"/>
        <v/>
      </c>
      <c r="S16" s="20"/>
      <c r="T16" s="106"/>
      <c r="U16" s="21"/>
      <c r="V16" s="22"/>
      <c r="W16" s="22"/>
      <c r="X16" s="23" t="str">
        <f t="shared" si="17"/>
        <v/>
      </c>
      <c r="Y16" s="20"/>
      <c r="Z16" s="106"/>
      <c r="AA16" s="21"/>
      <c r="AB16" s="22"/>
      <c r="AC16" s="22"/>
      <c r="AD16" s="23" t="str">
        <f t="shared" si="0"/>
        <v/>
      </c>
      <c r="AE16" s="20"/>
      <c r="AF16" s="107"/>
      <c r="AG16" s="21"/>
      <c r="AH16" s="22"/>
      <c r="AI16" s="22"/>
      <c r="AJ16" s="23" t="str">
        <f t="shared" si="1"/>
        <v/>
      </c>
      <c r="AK16" s="20"/>
      <c r="AL16" s="106"/>
      <c r="AM16" s="21"/>
      <c r="AN16" s="22"/>
      <c r="AO16" s="22"/>
      <c r="AP16" s="23" t="str">
        <f t="shared" si="2"/>
        <v/>
      </c>
      <c r="AQ16" s="20"/>
      <c r="AR16" s="106"/>
      <c r="AS16" s="21"/>
      <c r="AT16" s="22"/>
      <c r="AU16" s="22"/>
      <c r="AV16" s="23" t="str">
        <f t="shared" si="3"/>
        <v/>
      </c>
      <c r="AW16" s="20"/>
      <c r="AX16" s="106"/>
      <c r="AY16" s="21"/>
      <c r="AZ16" s="22"/>
      <c r="BA16" s="22"/>
      <c r="BB16" s="23" t="str">
        <f t="shared" si="4"/>
        <v/>
      </c>
      <c r="BC16" s="20"/>
      <c r="BD16" s="106"/>
      <c r="BE16" s="21"/>
      <c r="BF16" s="22"/>
      <c r="BG16" s="22"/>
      <c r="BH16" s="23" t="str">
        <f t="shared" si="5"/>
        <v/>
      </c>
      <c r="BI16" s="20"/>
      <c r="BJ16" s="106"/>
      <c r="BK16" s="21"/>
      <c r="BL16" s="22"/>
      <c r="BM16" s="22"/>
      <c r="BN16" s="23" t="str">
        <f t="shared" si="6"/>
        <v/>
      </c>
      <c r="BO16" s="20"/>
      <c r="BP16" s="106"/>
      <c r="BQ16" s="21"/>
      <c r="BR16" s="22"/>
      <c r="BS16" s="22"/>
      <c r="BT16" s="23" t="str">
        <f t="shared" si="7"/>
        <v/>
      </c>
      <c r="BU16" s="20"/>
      <c r="BV16" s="106"/>
      <c r="BW16" s="21"/>
      <c r="BX16" s="22"/>
      <c r="BY16" s="22"/>
      <c r="BZ16" s="23" t="str">
        <f t="shared" si="8"/>
        <v/>
      </c>
      <c r="CA16" s="20"/>
      <c r="CB16" s="106"/>
      <c r="CC16" s="21"/>
      <c r="CD16" s="22"/>
      <c r="CE16" s="22"/>
      <c r="CF16" s="23" t="str">
        <f t="shared" si="9"/>
        <v/>
      </c>
      <c r="CG16" s="20"/>
      <c r="CH16" s="108"/>
      <c r="CI16" s="21"/>
      <c r="CJ16" s="22"/>
      <c r="CK16" s="22"/>
      <c r="CL16" s="23" t="str">
        <f t="shared" si="10"/>
        <v/>
      </c>
      <c r="CM16" s="20"/>
      <c r="CN16" s="109"/>
      <c r="CO16" s="21"/>
      <c r="CP16" s="22"/>
      <c r="CQ16" s="22"/>
      <c r="CR16" s="23" t="str">
        <f t="shared" si="11"/>
        <v/>
      </c>
      <c r="CS16" s="20"/>
      <c r="CT16" s="108"/>
      <c r="CU16" s="21"/>
      <c r="CV16" s="22"/>
      <c r="CW16" s="22"/>
      <c r="CX16" s="23" t="str">
        <f t="shared" si="12"/>
        <v/>
      </c>
      <c r="CY16" s="20"/>
      <c r="CZ16" s="108"/>
      <c r="DA16" s="21"/>
      <c r="DB16" s="22"/>
      <c r="DC16" s="22"/>
      <c r="DD16" s="23" t="str">
        <f t="shared" si="13"/>
        <v/>
      </c>
    </row>
    <row r="17" spans="1:108" ht="21" customHeight="1">
      <c r="A17" s="20"/>
      <c r="B17" s="106"/>
      <c r="C17" s="21"/>
      <c r="D17" s="22"/>
      <c r="E17" s="22"/>
      <c r="F17" s="23" t="str">
        <f t="shared" si="14"/>
        <v/>
      </c>
      <c r="G17" s="20"/>
      <c r="H17" s="106"/>
      <c r="I17" s="21"/>
      <c r="J17" s="22"/>
      <c r="K17" s="22"/>
      <c r="L17" s="23" t="str">
        <f t="shared" si="15"/>
        <v/>
      </c>
      <c r="M17" s="20"/>
      <c r="N17" s="106"/>
      <c r="O17" s="21"/>
      <c r="P17" s="22"/>
      <c r="Q17" s="22"/>
      <c r="R17" s="23" t="str">
        <f t="shared" si="16"/>
        <v/>
      </c>
      <c r="S17" s="20"/>
      <c r="T17" s="106"/>
      <c r="U17" s="21"/>
      <c r="V17" s="22"/>
      <c r="W17" s="22"/>
      <c r="X17" s="23" t="str">
        <f t="shared" si="17"/>
        <v/>
      </c>
      <c r="Y17" s="20"/>
      <c r="Z17" s="106"/>
      <c r="AA17" s="21"/>
      <c r="AB17" s="22"/>
      <c r="AC17" s="22"/>
      <c r="AD17" s="23" t="str">
        <f t="shared" si="0"/>
        <v/>
      </c>
      <c r="AE17" s="20"/>
      <c r="AF17" s="107"/>
      <c r="AG17" s="21"/>
      <c r="AH17" s="22"/>
      <c r="AI17" s="22"/>
      <c r="AJ17" s="23" t="str">
        <f t="shared" si="1"/>
        <v/>
      </c>
      <c r="AK17" s="20"/>
      <c r="AL17" s="106"/>
      <c r="AM17" s="21"/>
      <c r="AN17" s="22"/>
      <c r="AO17" s="22"/>
      <c r="AP17" s="23" t="str">
        <f t="shared" si="2"/>
        <v/>
      </c>
      <c r="AQ17" s="20"/>
      <c r="AR17" s="106"/>
      <c r="AS17" s="21"/>
      <c r="AT17" s="22"/>
      <c r="AU17" s="22"/>
      <c r="AV17" s="23" t="str">
        <f t="shared" si="3"/>
        <v/>
      </c>
      <c r="AW17" s="20"/>
      <c r="AX17" s="106"/>
      <c r="AY17" s="21"/>
      <c r="AZ17" s="22"/>
      <c r="BA17" s="22"/>
      <c r="BB17" s="23" t="str">
        <f t="shared" si="4"/>
        <v/>
      </c>
      <c r="BC17" s="20"/>
      <c r="BD17" s="106"/>
      <c r="BE17" s="21"/>
      <c r="BF17" s="22"/>
      <c r="BG17" s="22"/>
      <c r="BH17" s="23" t="str">
        <f t="shared" si="5"/>
        <v/>
      </c>
      <c r="BI17" s="20"/>
      <c r="BJ17" s="106"/>
      <c r="BK17" s="21"/>
      <c r="BL17" s="22"/>
      <c r="BM17" s="22"/>
      <c r="BN17" s="23" t="str">
        <f t="shared" si="6"/>
        <v/>
      </c>
      <c r="BO17" s="20"/>
      <c r="BP17" s="106"/>
      <c r="BQ17" s="21"/>
      <c r="BR17" s="22"/>
      <c r="BS17" s="22"/>
      <c r="BT17" s="23" t="str">
        <f t="shared" si="7"/>
        <v/>
      </c>
      <c r="BU17" s="20"/>
      <c r="BV17" s="106"/>
      <c r="BW17" s="21"/>
      <c r="BX17" s="22"/>
      <c r="BY17" s="22"/>
      <c r="BZ17" s="23" t="str">
        <f t="shared" si="8"/>
        <v/>
      </c>
      <c r="CA17" s="20"/>
      <c r="CB17" s="106"/>
      <c r="CC17" s="21"/>
      <c r="CD17" s="22"/>
      <c r="CE17" s="22"/>
      <c r="CF17" s="23" t="str">
        <f t="shared" si="9"/>
        <v/>
      </c>
      <c r="CG17" s="20"/>
      <c r="CH17" s="108"/>
      <c r="CI17" s="21"/>
      <c r="CJ17" s="22"/>
      <c r="CK17" s="22"/>
      <c r="CL17" s="23" t="str">
        <f t="shared" si="10"/>
        <v/>
      </c>
      <c r="CM17" s="20"/>
      <c r="CN17" s="109"/>
      <c r="CO17" s="21"/>
      <c r="CP17" s="22"/>
      <c r="CQ17" s="22"/>
      <c r="CR17" s="23" t="str">
        <f t="shared" si="11"/>
        <v/>
      </c>
      <c r="CS17" s="20"/>
      <c r="CT17" s="108"/>
      <c r="CU17" s="21"/>
      <c r="CV17" s="22"/>
      <c r="CW17" s="22"/>
      <c r="CX17" s="23" t="str">
        <f t="shared" si="12"/>
        <v/>
      </c>
      <c r="CY17" s="20"/>
      <c r="CZ17" s="108"/>
      <c r="DA17" s="21"/>
      <c r="DB17" s="22"/>
      <c r="DC17" s="22"/>
      <c r="DD17" s="23" t="str">
        <f t="shared" si="13"/>
        <v/>
      </c>
    </row>
    <row r="18" spans="1:108" ht="21" customHeight="1">
      <c r="A18" s="20"/>
      <c r="B18" s="106"/>
      <c r="C18" s="21"/>
      <c r="D18" s="22"/>
      <c r="E18" s="22"/>
      <c r="F18" s="23" t="str">
        <f t="shared" si="14"/>
        <v/>
      </c>
      <c r="G18" s="20"/>
      <c r="H18" s="106"/>
      <c r="I18" s="21"/>
      <c r="J18" s="22"/>
      <c r="K18" s="22"/>
      <c r="L18" s="23" t="str">
        <f t="shared" si="15"/>
        <v/>
      </c>
      <c r="M18" s="20"/>
      <c r="N18" s="106"/>
      <c r="O18" s="21"/>
      <c r="P18" s="22"/>
      <c r="Q18" s="22"/>
      <c r="R18" s="23" t="str">
        <f t="shared" si="16"/>
        <v/>
      </c>
      <c r="S18" s="20"/>
      <c r="T18" s="106"/>
      <c r="U18" s="21"/>
      <c r="V18" s="22"/>
      <c r="W18" s="22"/>
      <c r="X18" s="23" t="str">
        <f t="shared" si="17"/>
        <v/>
      </c>
      <c r="Y18" s="20"/>
      <c r="Z18" s="106"/>
      <c r="AA18" s="21"/>
      <c r="AB18" s="22"/>
      <c r="AC18" s="22"/>
      <c r="AD18" s="23" t="str">
        <f t="shared" si="0"/>
        <v/>
      </c>
      <c r="AE18" s="20"/>
      <c r="AF18" s="107"/>
      <c r="AG18" s="21"/>
      <c r="AH18" s="22"/>
      <c r="AI18" s="22"/>
      <c r="AJ18" s="23" t="str">
        <f t="shared" si="1"/>
        <v/>
      </c>
      <c r="AK18" s="20"/>
      <c r="AL18" s="106"/>
      <c r="AM18" s="21"/>
      <c r="AN18" s="22"/>
      <c r="AO18" s="22"/>
      <c r="AP18" s="23" t="str">
        <f t="shared" si="2"/>
        <v/>
      </c>
      <c r="AQ18" s="20"/>
      <c r="AR18" s="106"/>
      <c r="AS18" s="21"/>
      <c r="AT18" s="22"/>
      <c r="AU18" s="22"/>
      <c r="AV18" s="23" t="str">
        <f t="shared" si="3"/>
        <v/>
      </c>
      <c r="AW18" s="20"/>
      <c r="AX18" s="106"/>
      <c r="AY18" s="21"/>
      <c r="AZ18" s="22"/>
      <c r="BA18" s="22"/>
      <c r="BB18" s="23" t="str">
        <f t="shared" si="4"/>
        <v/>
      </c>
      <c r="BC18" s="20"/>
      <c r="BD18" s="106"/>
      <c r="BE18" s="21"/>
      <c r="BF18" s="22"/>
      <c r="BG18" s="22"/>
      <c r="BH18" s="23" t="str">
        <f t="shared" si="5"/>
        <v/>
      </c>
      <c r="BI18" s="20"/>
      <c r="BJ18" s="106"/>
      <c r="BK18" s="21"/>
      <c r="BL18" s="22"/>
      <c r="BM18" s="22"/>
      <c r="BN18" s="23" t="str">
        <f t="shared" si="6"/>
        <v/>
      </c>
      <c r="BO18" s="20"/>
      <c r="BP18" s="106"/>
      <c r="BQ18" s="21"/>
      <c r="BR18" s="22"/>
      <c r="BS18" s="22"/>
      <c r="BT18" s="23" t="str">
        <f t="shared" si="7"/>
        <v/>
      </c>
      <c r="BU18" s="20"/>
      <c r="BV18" s="106"/>
      <c r="BW18" s="21"/>
      <c r="BX18" s="22"/>
      <c r="BY18" s="22"/>
      <c r="BZ18" s="23" t="str">
        <f t="shared" si="8"/>
        <v/>
      </c>
      <c r="CA18" s="20"/>
      <c r="CB18" s="106"/>
      <c r="CC18" s="21"/>
      <c r="CD18" s="22"/>
      <c r="CE18" s="22"/>
      <c r="CF18" s="23" t="str">
        <f t="shared" si="9"/>
        <v/>
      </c>
      <c r="CG18" s="20"/>
      <c r="CH18" s="108"/>
      <c r="CI18" s="21"/>
      <c r="CJ18" s="22"/>
      <c r="CK18" s="22"/>
      <c r="CL18" s="23" t="str">
        <f t="shared" si="10"/>
        <v/>
      </c>
      <c r="CM18" s="20"/>
      <c r="CN18" s="109"/>
      <c r="CO18" s="21"/>
      <c r="CP18" s="22"/>
      <c r="CQ18" s="22"/>
      <c r="CR18" s="23" t="str">
        <f t="shared" si="11"/>
        <v/>
      </c>
      <c r="CS18" s="20"/>
      <c r="CT18" s="108"/>
      <c r="CU18" s="21"/>
      <c r="CV18" s="22"/>
      <c r="CW18" s="22"/>
      <c r="CX18" s="23" t="str">
        <f t="shared" si="12"/>
        <v/>
      </c>
      <c r="CY18" s="20"/>
      <c r="CZ18" s="108"/>
      <c r="DA18" s="21"/>
      <c r="DB18" s="22"/>
      <c r="DC18" s="22"/>
      <c r="DD18" s="23" t="str">
        <f t="shared" si="13"/>
        <v/>
      </c>
    </row>
    <row r="19" spans="1:108" ht="21" customHeight="1">
      <c r="A19" s="20"/>
      <c r="B19" s="106"/>
      <c r="C19" s="21"/>
      <c r="D19" s="22"/>
      <c r="E19" s="22"/>
      <c r="F19" s="23" t="str">
        <f t="shared" si="14"/>
        <v/>
      </c>
      <c r="G19" s="20"/>
      <c r="H19" s="106"/>
      <c r="I19" s="21"/>
      <c r="J19" s="22"/>
      <c r="K19" s="22"/>
      <c r="L19" s="23" t="str">
        <f t="shared" si="15"/>
        <v/>
      </c>
      <c r="M19" s="20"/>
      <c r="N19" s="106"/>
      <c r="O19" s="21"/>
      <c r="P19" s="22"/>
      <c r="Q19" s="22"/>
      <c r="R19" s="23" t="str">
        <f t="shared" si="16"/>
        <v/>
      </c>
      <c r="S19" s="20"/>
      <c r="T19" s="106"/>
      <c r="U19" s="21"/>
      <c r="V19" s="22"/>
      <c r="W19" s="22"/>
      <c r="X19" s="23" t="str">
        <f t="shared" si="17"/>
        <v/>
      </c>
      <c r="Y19" s="20"/>
      <c r="Z19" s="106"/>
      <c r="AA19" s="21"/>
      <c r="AB19" s="22"/>
      <c r="AC19" s="22"/>
      <c r="AD19" s="23" t="str">
        <f t="shared" si="0"/>
        <v/>
      </c>
      <c r="AE19" s="20"/>
      <c r="AF19" s="107"/>
      <c r="AG19" s="21"/>
      <c r="AH19" s="22"/>
      <c r="AI19" s="22"/>
      <c r="AJ19" s="23" t="str">
        <f t="shared" si="1"/>
        <v/>
      </c>
      <c r="AK19" s="20"/>
      <c r="AL19" s="106"/>
      <c r="AM19" s="21"/>
      <c r="AN19" s="22"/>
      <c r="AO19" s="22"/>
      <c r="AP19" s="23" t="str">
        <f t="shared" si="2"/>
        <v/>
      </c>
      <c r="AQ19" s="20"/>
      <c r="AR19" s="106"/>
      <c r="AS19" s="21"/>
      <c r="AT19" s="22"/>
      <c r="AU19" s="22"/>
      <c r="AV19" s="23" t="str">
        <f t="shared" si="3"/>
        <v/>
      </c>
      <c r="AW19" s="20"/>
      <c r="AX19" s="106"/>
      <c r="AY19" s="21"/>
      <c r="AZ19" s="22"/>
      <c r="BA19" s="22"/>
      <c r="BB19" s="23" t="str">
        <f t="shared" si="4"/>
        <v/>
      </c>
      <c r="BC19" s="20"/>
      <c r="BD19" s="106"/>
      <c r="BE19" s="21"/>
      <c r="BF19" s="22"/>
      <c r="BG19" s="22"/>
      <c r="BH19" s="23" t="str">
        <f t="shared" si="5"/>
        <v/>
      </c>
      <c r="BI19" s="20"/>
      <c r="BJ19" s="106"/>
      <c r="BK19" s="21"/>
      <c r="BL19" s="22"/>
      <c r="BM19" s="22"/>
      <c r="BN19" s="23" t="str">
        <f t="shared" si="6"/>
        <v/>
      </c>
      <c r="BO19" s="20"/>
      <c r="BP19" s="106"/>
      <c r="BQ19" s="21"/>
      <c r="BR19" s="22"/>
      <c r="BS19" s="22"/>
      <c r="BT19" s="23" t="str">
        <f t="shared" si="7"/>
        <v/>
      </c>
      <c r="BU19" s="20"/>
      <c r="BV19" s="106"/>
      <c r="BW19" s="21"/>
      <c r="BX19" s="22"/>
      <c r="BY19" s="22"/>
      <c r="BZ19" s="23" t="str">
        <f t="shared" si="8"/>
        <v/>
      </c>
      <c r="CA19" s="20"/>
      <c r="CB19" s="106"/>
      <c r="CC19" s="21"/>
      <c r="CD19" s="22"/>
      <c r="CE19" s="22"/>
      <c r="CF19" s="23" t="str">
        <f t="shared" si="9"/>
        <v/>
      </c>
      <c r="CG19" s="20"/>
      <c r="CH19" s="108"/>
      <c r="CI19" s="21"/>
      <c r="CJ19" s="22"/>
      <c r="CK19" s="22"/>
      <c r="CL19" s="23" t="str">
        <f t="shared" si="10"/>
        <v/>
      </c>
      <c r="CM19" s="20"/>
      <c r="CN19" s="109"/>
      <c r="CO19" s="21"/>
      <c r="CP19" s="22"/>
      <c r="CQ19" s="22"/>
      <c r="CR19" s="23" t="str">
        <f t="shared" si="11"/>
        <v/>
      </c>
      <c r="CS19" s="20"/>
      <c r="CT19" s="108"/>
      <c r="CU19" s="21"/>
      <c r="CV19" s="22"/>
      <c r="CW19" s="22"/>
      <c r="CX19" s="23" t="str">
        <f t="shared" si="12"/>
        <v/>
      </c>
      <c r="CY19" s="20"/>
      <c r="CZ19" s="108"/>
      <c r="DA19" s="21"/>
      <c r="DB19" s="22"/>
      <c r="DC19" s="22"/>
      <c r="DD19" s="23" t="str">
        <f t="shared" si="13"/>
        <v/>
      </c>
    </row>
    <row r="20" spans="1:108" ht="21" customHeight="1">
      <c r="A20" s="20"/>
      <c r="B20" s="106"/>
      <c r="C20" s="21"/>
      <c r="D20" s="22"/>
      <c r="E20" s="22"/>
      <c r="F20" s="23" t="str">
        <f t="shared" si="14"/>
        <v/>
      </c>
      <c r="G20" s="20"/>
      <c r="H20" s="106"/>
      <c r="I20" s="21"/>
      <c r="J20" s="22"/>
      <c r="K20" s="22"/>
      <c r="L20" s="23" t="str">
        <f t="shared" si="15"/>
        <v/>
      </c>
      <c r="M20" s="20"/>
      <c r="N20" s="106"/>
      <c r="O20" s="21"/>
      <c r="P20" s="22"/>
      <c r="Q20" s="22"/>
      <c r="R20" s="23" t="str">
        <f t="shared" si="16"/>
        <v/>
      </c>
      <c r="S20" s="20"/>
      <c r="T20" s="106"/>
      <c r="U20" s="21"/>
      <c r="V20" s="22"/>
      <c r="W20" s="22"/>
      <c r="X20" s="23" t="str">
        <f t="shared" si="17"/>
        <v/>
      </c>
      <c r="Y20" s="20"/>
      <c r="Z20" s="106"/>
      <c r="AA20" s="21"/>
      <c r="AB20" s="22"/>
      <c r="AC20" s="22"/>
      <c r="AD20" s="23" t="str">
        <f t="shared" si="0"/>
        <v/>
      </c>
      <c r="AE20" s="20"/>
      <c r="AF20" s="107"/>
      <c r="AG20" s="21"/>
      <c r="AH20" s="22"/>
      <c r="AI20" s="22"/>
      <c r="AJ20" s="23" t="str">
        <f t="shared" si="1"/>
        <v/>
      </c>
      <c r="AK20" s="20"/>
      <c r="AL20" s="106"/>
      <c r="AM20" s="21"/>
      <c r="AN20" s="22"/>
      <c r="AO20" s="22"/>
      <c r="AP20" s="23" t="str">
        <f t="shared" si="2"/>
        <v/>
      </c>
      <c r="AQ20" s="20"/>
      <c r="AR20" s="106"/>
      <c r="AS20" s="21"/>
      <c r="AT20" s="22"/>
      <c r="AU20" s="22"/>
      <c r="AV20" s="23" t="str">
        <f t="shared" si="3"/>
        <v/>
      </c>
      <c r="AW20" s="20"/>
      <c r="AX20" s="106"/>
      <c r="AY20" s="21"/>
      <c r="AZ20" s="22"/>
      <c r="BA20" s="22"/>
      <c r="BB20" s="23" t="str">
        <f t="shared" si="4"/>
        <v/>
      </c>
      <c r="BC20" s="20"/>
      <c r="BD20" s="106"/>
      <c r="BE20" s="21"/>
      <c r="BF20" s="22"/>
      <c r="BG20" s="22"/>
      <c r="BH20" s="23" t="str">
        <f t="shared" si="5"/>
        <v/>
      </c>
      <c r="BI20" s="20"/>
      <c r="BJ20" s="106"/>
      <c r="BK20" s="21"/>
      <c r="BL20" s="22"/>
      <c r="BM20" s="22"/>
      <c r="BN20" s="23" t="str">
        <f t="shared" si="6"/>
        <v/>
      </c>
      <c r="BO20" s="20"/>
      <c r="BP20" s="106"/>
      <c r="BQ20" s="21"/>
      <c r="BR20" s="22"/>
      <c r="BS20" s="22"/>
      <c r="BT20" s="23" t="str">
        <f t="shared" si="7"/>
        <v/>
      </c>
      <c r="BU20" s="20"/>
      <c r="BV20" s="106"/>
      <c r="BW20" s="21"/>
      <c r="BX20" s="22"/>
      <c r="BY20" s="22"/>
      <c r="BZ20" s="23" t="str">
        <f t="shared" si="8"/>
        <v/>
      </c>
      <c r="CA20" s="20"/>
      <c r="CB20" s="106"/>
      <c r="CC20" s="21"/>
      <c r="CD20" s="22"/>
      <c r="CE20" s="22"/>
      <c r="CF20" s="23" t="str">
        <f t="shared" si="9"/>
        <v/>
      </c>
      <c r="CG20" s="20"/>
      <c r="CH20" s="108"/>
      <c r="CI20" s="21"/>
      <c r="CJ20" s="22"/>
      <c r="CK20" s="22"/>
      <c r="CL20" s="23" t="str">
        <f t="shared" si="10"/>
        <v/>
      </c>
      <c r="CM20" s="20"/>
      <c r="CN20" s="109"/>
      <c r="CO20" s="21"/>
      <c r="CP20" s="22"/>
      <c r="CQ20" s="22"/>
      <c r="CR20" s="23" t="str">
        <f t="shared" si="11"/>
        <v/>
      </c>
      <c r="CS20" s="20"/>
      <c r="CT20" s="108"/>
      <c r="CU20" s="21"/>
      <c r="CV20" s="22"/>
      <c r="CW20" s="22"/>
      <c r="CX20" s="23" t="str">
        <f t="shared" si="12"/>
        <v/>
      </c>
      <c r="CY20" s="20"/>
      <c r="CZ20" s="108"/>
      <c r="DA20" s="21"/>
      <c r="DB20" s="22"/>
      <c r="DC20" s="22"/>
      <c r="DD20" s="23" t="str">
        <f t="shared" si="13"/>
        <v/>
      </c>
    </row>
    <row r="21" spans="1:108" ht="21" customHeight="1">
      <c r="A21" s="20"/>
      <c r="B21" s="106"/>
      <c r="C21" s="21"/>
      <c r="D21" s="22"/>
      <c r="E21" s="22"/>
      <c r="F21" s="23" t="str">
        <f t="shared" si="14"/>
        <v/>
      </c>
      <c r="G21" s="20"/>
      <c r="H21" s="106"/>
      <c r="I21" s="21"/>
      <c r="J21" s="22"/>
      <c r="K21" s="22"/>
      <c r="L21" s="23" t="str">
        <f t="shared" si="15"/>
        <v/>
      </c>
      <c r="M21" s="20"/>
      <c r="N21" s="106"/>
      <c r="O21" s="21"/>
      <c r="P21" s="22"/>
      <c r="Q21" s="22"/>
      <c r="R21" s="23" t="str">
        <f t="shared" si="16"/>
        <v/>
      </c>
      <c r="S21" s="20"/>
      <c r="T21" s="106"/>
      <c r="U21" s="21"/>
      <c r="V21" s="22"/>
      <c r="W21" s="22"/>
      <c r="X21" s="23" t="str">
        <f t="shared" si="17"/>
        <v/>
      </c>
      <c r="Y21" s="20"/>
      <c r="Z21" s="106"/>
      <c r="AA21" s="21"/>
      <c r="AB21" s="22"/>
      <c r="AC21" s="22"/>
      <c r="AD21" s="23" t="str">
        <f t="shared" si="0"/>
        <v/>
      </c>
      <c r="AE21" s="20"/>
      <c r="AF21" s="107"/>
      <c r="AG21" s="21"/>
      <c r="AH21" s="22"/>
      <c r="AI21" s="22"/>
      <c r="AJ21" s="23" t="str">
        <f t="shared" si="1"/>
        <v/>
      </c>
      <c r="AK21" s="20"/>
      <c r="AL21" s="106"/>
      <c r="AM21" s="21"/>
      <c r="AN21" s="22"/>
      <c r="AO21" s="22"/>
      <c r="AP21" s="23" t="str">
        <f t="shared" si="2"/>
        <v/>
      </c>
      <c r="AQ21" s="20"/>
      <c r="AR21" s="106"/>
      <c r="AS21" s="21"/>
      <c r="AT21" s="22"/>
      <c r="AU21" s="22"/>
      <c r="AV21" s="23" t="str">
        <f t="shared" si="3"/>
        <v/>
      </c>
      <c r="AW21" s="20"/>
      <c r="AX21" s="106"/>
      <c r="AY21" s="21"/>
      <c r="AZ21" s="22"/>
      <c r="BA21" s="22"/>
      <c r="BB21" s="23" t="str">
        <f t="shared" si="4"/>
        <v/>
      </c>
      <c r="BC21" s="20"/>
      <c r="BD21" s="106"/>
      <c r="BE21" s="21"/>
      <c r="BF21" s="22"/>
      <c r="BG21" s="22"/>
      <c r="BH21" s="23" t="str">
        <f t="shared" si="5"/>
        <v/>
      </c>
      <c r="BI21" s="20"/>
      <c r="BJ21" s="106"/>
      <c r="BK21" s="21"/>
      <c r="BL21" s="22"/>
      <c r="BM21" s="22"/>
      <c r="BN21" s="23" t="str">
        <f t="shared" si="6"/>
        <v/>
      </c>
      <c r="BO21" s="20"/>
      <c r="BP21" s="106"/>
      <c r="BQ21" s="21"/>
      <c r="BR21" s="22"/>
      <c r="BS21" s="22"/>
      <c r="BT21" s="23" t="str">
        <f t="shared" si="7"/>
        <v/>
      </c>
      <c r="BU21" s="20"/>
      <c r="BV21" s="106"/>
      <c r="BW21" s="21"/>
      <c r="BX21" s="22"/>
      <c r="BY21" s="22"/>
      <c r="BZ21" s="23" t="str">
        <f t="shared" si="8"/>
        <v/>
      </c>
      <c r="CA21" s="20"/>
      <c r="CB21" s="106"/>
      <c r="CC21" s="21"/>
      <c r="CD21" s="22"/>
      <c r="CE21" s="22"/>
      <c r="CF21" s="23" t="str">
        <f t="shared" si="9"/>
        <v/>
      </c>
      <c r="CG21" s="20"/>
      <c r="CH21" s="108"/>
      <c r="CI21" s="21"/>
      <c r="CJ21" s="22"/>
      <c r="CK21" s="22"/>
      <c r="CL21" s="23" t="str">
        <f t="shared" si="10"/>
        <v/>
      </c>
      <c r="CM21" s="20"/>
      <c r="CN21" s="109"/>
      <c r="CO21" s="21"/>
      <c r="CP21" s="22"/>
      <c r="CQ21" s="22"/>
      <c r="CR21" s="23" t="str">
        <f t="shared" si="11"/>
        <v/>
      </c>
      <c r="CS21" s="20"/>
      <c r="CT21" s="108"/>
      <c r="CU21" s="21"/>
      <c r="CV21" s="22"/>
      <c r="CW21" s="22"/>
      <c r="CX21" s="23" t="str">
        <f t="shared" si="12"/>
        <v/>
      </c>
      <c r="CY21" s="20"/>
      <c r="CZ21" s="108"/>
      <c r="DA21" s="21"/>
      <c r="DB21" s="22"/>
      <c r="DC21" s="22"/>
      <c r="DD21" s="23" t="str">
        <f t="shared" si="13"/>
        <v/>
      </c>
    </row>
    <row r="22" spans="1:108" ht="21" customHeight="1">
      <c r="A22" s="20"/>
      <c r="B22" s="106"/>
      <c r="C22" s="21"/>
      <c r="D22" s="22"/>
      <c r="E22" s="22"/>
      <c r="F22" s="23" t="str">
        <f t="shared" si="14"/>
        <v/>
      </c>
      <c r="G22" s="20"/>
      <c r="H22" s="106"/>
      <c r="I22" s="21"/>
      <c r="J22" s="22"/>
      <c r="K22" s="22"/>
      <c r="L22" s="23" t="str">
        <f t="shared" si="15"/>
        <v/>
      </c>
      <c r="M22" s="20"/>
      <c r="N22" s="106"/>
      <c r="O22" s="21"/>
      <c r="P22" s="22"/>
      <c r="Q22" s="22"/>
      <c r="R22" s="23" t="str">
        <f t="shared" si="16"/>
        <v/>
      </c>
      <c r="S22" s="20"/>
      <c r="T22" s="106"/>
      <c r="U22" s="21"/>
      <c r="V22" s="22"/>
      <c r="W22" s="22"/>
      <c r="X22" s="23" t="str">
        <f t="shared" si="17"/>
        <v/>
      </c>
      <c r="Y22" s="20"/>
      <c r="Z22" s="106"/>
      <c r="AA22" s="21"/>
      <c r="AB22" s="22"/>
      <c r="AC22" s="22"/>
      <c r="AD22" s="23" t="str">
        <f t="shared" si="0"/>
        <v/>
      </c>
      <c r="AE22" s="20"/>
      <c r="AF22" s="107"/>
      <c r="AG22" s="21"/>
      <c r="AH22" s="22"/>
      <c r="AI22" s="22"/>
      <c r="AJ22" s="23" t="str">
        <f t="shared" si="1"/>
        <v/>
      </c>
      <c r="AK22" s="20"/>
      <c r="AL22" s="106"/>
      <c r="AM22" s="21"/>
      <c r="AN22" s="22"/>
      <c r="AO22" s="22"/>
      <c r="AP22" s="23" t="str">
        <f t="shared" si="2"/>
        <v/>
      </c>
      <c r="AQ22" s="20"/>
      <c r="AR22" s="106"/>
      <c r="AS22" s="21"/>
      <c r="AT22" s="22"/>
      <c r="AU22" s="22"/>
      <c r="AV22" s="23" t="str">
        <f t="shared" si="3"/>
        <v/>
      </c>
      <c r="AW22" s="20"/>
      <c r="AX22" s="106"/>
      <c r="AY22" s="21"/>
      <c r="AZ22" s="22"/>
      <c r="BA22" s="22"/>
      <c r="BB22" s="23" t="str">
        <f t="shared" si="4"/>
        <v/>
      </c>
      <c r="BC22" s="20"/>
      <c r="BD22" s="106"/>
      <c r="BE22" s="21"/>
      <c r="BF22" s="22"/>
      <c r="BG22" s="22"/>
      <c r="BH22" s="23" t="str">
        <f t="shared" si="5"/>
        <v/>
      </c>
      <c r="BI22" s="20"/>
      <c r="BJ22" s="106"/>
      <c r="BK22" s="21"/>
      <c r="BL22" s="22"/>
      <c r="BM22" s="22"/>
      <c r="BN22" s="23" t="str">
        <f t="shared" si="6"/>
        <v/>
      </c>
      <c r="BO22" s="20"/>
      <c r="BP22" s="106"/>
      <c r="BQ22" s="21"/>
      <c r="BR22" s="22"/>
      <c r="BS22" s="22"/>
      <c r="BT22" s="23" t="str">
        <f t="shared" si="7"/>
        <v/>
      </c>
      <c r="BU22" s="20"/>
      <c r="BV22" s="106"/>
      <c r="BW22" s="21"/>
      <c r="BX22" s="22"/>
      <c r="BY22" s="22"/>
      <c r="BZ22" s="23" t="str">
        <f t="shared" si="8"/>
        <v/>
      </c>
      <c r="CA22" s="20"/>
      <c r="CB22" s="106"/>
      <c r="CC22" s="21"/>
      <c r="CD22" s="22"/>
      <c r="CE22" s="22"/>
      <c r="CF22" s="23" t="str">
        <f t="shared" si="9"/>
        <v/>
      </c>
      <c r="CG22" s="20"/>
      <c r="CH22" s="108"/>
      <c r="CI22" s="21"/>
      <c r="CJ22" s="22"/>
      <c r="CK22" s="22"/>
      <c r="CL22" s="23" t="str">
        <f t="shared" si="10"/>
        <v/>
      </c>
      <c r="CM22" s="20"/>
      <c r="CN22" s="109"/>
      <c r="CO22" s="21"/>
      <c r="CP22" s="22"/>
      <c r="CQ22" s="22"/>
      <c r="CR22" s="23" t="str">
        <f t="shared" si="11"/>
        <v/>
      </c>
      <c r="CS22" s="20"/>
      <c r="CT22" s="108"/>
      <c r="CU22" s="21"/>
      <c r="CV22" s="22"/>
      <c r="CW22" s="22"/>
      <c r="CX22" s="23" t="str">
        <f t="shared" si="12"/>
        <v/>
      </c>
      <c r="CY22" s="20"/>
      <c r="CZ22" s="108"/>
      <c r="DA22" s="21"/>
      <c r="DB22" s="22"/>
      <c r="DC22" s="22"/>
      <c r="DD22" s="23" t="str">
        <f t="shared" si="13"/>
        <v/>
      </c>
    </row>
    <row r="23" spans="1:108" ht="21" customHeight="1">
      <c r="A23" s="20"/>
      <c r="B23" s="106"/>
      <c r="C23" s="21"/>
      <c r="D23" s="22"/>
      <c r="E23" s="22"/>
      <c r="F23" s="23" t="str">
        <f t="shared" si="14"/>
        <v/>
      </c>
      <c r="G23" s="20"/>
      <c r="H23" s="106"/>
      <c r="I23" s="21"/>
      <c r="J23" s="22"/>
      <c r="K23" s="22"/>
      <c r="L23" s="23" t="str">
        <f t="shared" si="15"/>
        <v/>
      </c>
      <c r="M23" s="20"/>
      <c r="N23" s="106"/>
      <c r="O23" s="21"/>
      <c r="P23" s="22"/>
      <c r="Q23" s="22"/>
      <c r="R23" s="23" t="str">
        <f t="shared" si="16"/>
        <v/>
      </c>
      <c r="S23" s="20"/>
      <c r="T23" s="106"/>
      <c r="U23" s="21"/>
      <c r="V23" s="22"/>
      <c r="W23" s="22"/>
      <c r="X23" s="23" t="str">
        <f t="shared" si="17"/>
        <v/>
      </c>
      <c r="Y23" s="20"/>
      <c r="Z23" s="106"/>
      <c r="AA23" s="21"/>
      <c r="AB23" s="22"/>
      <c r="AC23" s="22"/>
      <c r="AD23" s="23" t="str">
        <f t="shared" si="0"/>
        <v/>
      </c>
      <c r="AE23" s="20"/>
      <c r="AF23" s="107"/>
      <c r="AG23" s="21"/>
      <c r="AH23" s="22"/>
      <c r="AI23" s="22"/>
      <c r="AJ23" s="23" t="str">
        <f t="shared" si="1"/>
        <v/>
      </c>
      <c r="AK23" s="20"/>
      <c r="AL23" s="106"/>
      <c r="AM23" s="21"/>
      <c r="AN23" s="22"/>
      <c r="AO23" s="22"/>
      <c r="AP23" s="23" t="str">
        <f t="shared" si="2"/>
        <v/>
      </c>
      <c r="AQ23" s="20"/>
      <c r="AR23" s="106"/>
      <c r="AS23" s="21"/>
      <c r="AT23" s="22"/>
      <c r="AU23" s="22"/>
      <c r="AV23" s="23" t="str">
        <f t="shared" si="3"/>
        <v/>
      </c>
      <c r="AW23" s="20"/>
      <c r="AX23" s="106"/>
      <c r="AY23" s="21"/>
      <c r="AZ23" s="22"/>
      <c r="BA23" s="22"/>
      <c r="BB23" s="23" t="str">
        <f t="shared" si="4"/>
        <v/>
      </c>
      <c r="BC23" s="20"/>
      <c r="BD23" s="106"/>
      <c r="BE23" s="21"/>
      <c r="BF23" s="22"/>
      <c r="BG23" s="22"/>
      <c r="BH23" s="23" t="str">
        <f t="shared" si="5"/>
        <v/>
      </c>
      <c r="BI23" s="20"/>
      <c r="BJ23" s="106"/>
      <c r="BK23" s="21"/>
      <c r="BL23" s="22"/>
      <c r="BM23" s="22"/>
      <c r="BN23" s="23" t="str">
        <f t="shared" si="6"/>
        <v/>
      </c>
      <c r="BO23" s="20"/>
      <c r="BP23" s="106"/>
      <c r="BQ23" s="21"/>
      <c r="BR23" s="22"/>
      <c r="BS23" s="22"/>
      <c r="BT23" s="23" t="str">
        <f t="shared" si="7"/>
        <v/>
      </c>
      <c r="BU23" s="20"/>
      <c r="BV23" s="106"/>
      <c r="BW23" s="21"/>
      <c r="BX23" s="22"/>
      <c r="BY23" s="22"/>
      <c r="BZ23" s="23" t="str">
        <f t="shared" si="8"/>
        <v/>
      </c>
      <c r="CA23" s="20"/>
      <c r="CB23" s="106"/>
      <c r="CC23" s="21"/>
      <c r="CD23" s="22"/>
      <c r="CE23" s="22"/>
      <c r="CF23" s="23" t="str">
        <f t="shared" si="9"/>
        <v/>
      </c>
      <c r="CG23" s="20"/>
      <c r="CH23" s="108"/>
      <c r="CI23" s="21"/>
      <c r="CJ23" s="22"/>
      <c r="CK23" s="22"/>
      <c r="CL23" s="23" t="str">
        <f t="shared" si="10"/>
        <v/>
      </c>
      <c r="CM23" s="20"/>
      <c r="CN23" s="109"/>
      <c r="CO23" s="21"/>
      <c r="CP23" s="22"/>
      <c r="CQ23" s="22"/>
      <c r="CR23" s="23" t="str">
        <f t="shared" si="11"/>
        <v/>
      </c>
      <c r="CS23" s="20"/>
      <c r="CT23" s="108"/>
      <c r="CU23" s="21"/>
      <c r="CV23" s="22"/>
      <c r="CW23" s="22"/>
      <c r="CX23" s="23" t="str">
        <f t="shared" si="12"/>
        <v/>
      </c>
      <c r="CY23" s="20"/>
      <c r="CZ23" s="108"/>
      <c r="DA23" s="21"/>
      <c r="DB23" s="22"/>
      <c r="DC23" s="22"/>
      <c r="DD23" s="23" t="str">
        <f t="shared" si="13"/>
        <v/>
      </c>
    </row>
    <row r="24" spans="1:108" ht="21" customHeight="1">
      <c r="A24" s="20"/>
      <c r="B24" s="106"/>
      <c r="C24" s="21"/>
      <c r="D24" s="22"/>
      <c r="E24" s="22"/>
      <c r="F24" s="23" t="str">
        <f t="shared" si="14"/>
        <v/>
      </c>
      <c r="G24" s="20"/>
      <c r="H24" s="106"/>
      <c r="I24" s="21"/>
      <c r="J24" s="22"/>
      <c r="K24" s="22"/>
      <c r="L24" s="23" t="str">
        <f t="shared" si="15"/>
        <v/>
      </c>
      <c r="M24" s="20"/>
      <c r="N24" s="106"/>
      <c r="O24" s="21"/>
      <c r="P24" s="22"/>
      <c r="Q24" s="22"/>
      <c r="R24" s="23" t="str">
        <f t="shared" si="16"/>
        <v/>
      </c>
      <c r="S24" s="20"/>
      <c r="T24" s="106"/>
      <c r="U24" s="21"/>
      <c r="V24" s="22"/>
      <c r="W24" s="22"/>
      <c r="X24" s="23" t="str">
        <f t="shared" si="17"/>
        <v/>
      </c>
      <c r="Y24" s="20"/>
      <c r="Z24" s="106"/>
      <c r="AA24" s="21"/>
      <c r="AB24" s="22"/>
      <c r="AC24" s="22"/>
      <c r="AD24" s="23" t="str">
        <f t="shared" si="0"/>
        <v/>
      </c>
      <c r="AE24" s="20"/>
      <c r="AF24" s="107"/>
      <c r="AG24" s="21"/>
      <c r="AH24" s="22"/>
      <c r="AI24" s="22"/>
      <c r="AJ24" s="23" t="str">
        <f t="shared" si="1"/>
        <v/>
      </c>
      <c r="AK24" s="20"/>
      <c r="AL24" s="106"/>
      <c r="AM24" s="21"/>
      <c r="AN24" s="22"/>
      <c r="AO24" s="22"/>
      <c r="AP24" s="23" t="str">
        <f t="shared" si="2"/>
        <v/>
      </c>
      <c r="AQ24" s="20"/>
      <c r="AR24" s="106"/>
      <c r="AS24" s="21"/>
      <c r="AT24" s="22"/>
      <c r="AU24" s="22"/>
      <c r="AV24" s="23" t="str">
        <f t="shared" si="3"/>
        <v/>
      </c>
      <c r="AW24" s="20"/>
      <c r="AX24" s="106"/>
      <c r="AY24" s="21"/>
      <c r="AZ24" s="22"/>
      <c r="BA24" s="22"/>
      <c r="BB24" s="23" t="str">
        <f t="shared" si="4"/>
        <v/>
      </c>
      <c r="BC24" s="20"/>
      <c r="BD24" s="106"/>
      <c r="BE24" s="21"/>
      <c r="BF24" s="22"/>
      <c r="BG24" s="22"/>
      <c r="BH24" s="23" t="str">
        <f t="shared" si="5"/>
        <v/>
      </c>
      <c r="BI24" s="20"/>
      <c r="BJ24" s="106"/>
      <c r="BK24" s="21"/>
      <c r="BL24" s="22"/>
      <c r="BM24" s="22"/>
      <c r="BN24" s="23" t="str">
        <f t="shared" si="6"/>
        <v/>
      </c>
      <c r="BO24" s="20"/>
      <c r="BP24" s="106"/>
      <c r="BQ24" s="21"/>
      <c r="BR24" s="22"/>
      <c r="BS24" s="22"/>
      <c r="BT24" s="23" t="str">
        <f t="shared" si="7"/>
        <v/>
      </c>
      <c r="BU24" s="20"/>
      <c r="BV24" s="106"/>
      <c r="BW24" s="21"/>
      <c r="BX24" s="22"/>
      <c r="BY24" s="22"/>
      <c r="BZ24" s="23" t="str">
        <f t="shared" si="8"/>
        <v/>
      </c>
      <c r="CA24" s="20"/>
      <c r="CB24" s="106"/>
      <c r="CC24" s="21"/>
      <c r="CD24" s="22"/>
      <c r="CE24" s="22"/>
      <c r="CF24" s="23" t="str">
        <f t="shared" si="9"/>
        <v/>
      </c>
      <c r="CG24" s="20"/>
      <c r="CH24" s="108"/>
      <c r="CI24" s="21"/>
      <c r="CJ24" s="22"/>
      <c r="CK24" s="22"/>
      <c r="CL24" s="23" t="str">
        <f t="shared" si="10"/>
        <v/>
      </c>
      <c r="CM24" s="20"/>
      <c r="CN24" s="109"/>
      <c r="CO24" s="21"/>
      <c r="CP24" s="22"/>
      <c r="CQ24" s="22"/>
      <c r="CR24" s="23" t="str">
        <f t="shared" si="11"/>
        <v/>
      </c>
      <c r="CS24" s="20"/>
      <c r="CT24" s="108"/>
      <c r="CU24" s="21"/>
      <c r="CV24" s="22"/>
      <c r="CW24" s="22"/>
      <c r="CX24" s="23" t="str">
        <f t="shared" si="12"/>
        <v/>
      </c>
      <c r="CY24" s="20"/>
      <c r="CZ24" s="108"/>
      <c r="DA24" s="21"/>
      <c r="DB24" s="22"/>
      <c r="DC24" s="22"/>
      <c r="DD24" s="23" t="str">
        <f t="shared" si="13"/>
        <v/>
      </c>
    </row>
    <row r="25" spans="1:108" ht="21" customHeight="1">
      <c r="A25" s="20"/>
      <c r="B25" s="106"/>
      <c r="C25" s="21"/>
      <c r="D25" s="22"/>
      <c r="E25" s="22"/>
      <c r="F25" s="23" t="str">
        <f t="shared" si="14"/>
        <v/>
      </c>
      <c r="G25" s="20"/>
      <c r="H25" s="106"/>
      <c r="I25" s="21"/>
      <c r="J25" s="22"/>
      <c r="K25" s="22"/>
      <c r="L25" s="23" t="str">
        <f t="shared" si="15"/>
        <v/>
      </c>
      <c r="M25" s="20"/>
      <c r="N25" s="106"/>
      <c r="O25" s="21"/>
      <c r="P25" s="22"/>
      <c r="Q25" s="22"/>
      <c r="R25" s="23" t="str">
        <f t="shared" si="16"/>
        <v/>
      </c>
      <c r="S25" s="20"/>
      <c r="T25" s="106"/>
      <c r="U25" s="21"/>
      <c r="V25" s="22"/>
      <c r="W25" s="22"/>
      <c r="X25" s="23" t="str">
        <f t="shared" si="17"/>
        <v/>
      </c>
      <c r="Y25" s="20"/>
      <c r="Z25" s="106"/>
      <c r="AA25" s="21"/>
      <c r="AB25" s="22"/>
      <c r="AC25" s="22"/>
      <c r="AD25" s="23" t="str">
        <f t="shared" si="0"/>
        <v/>
      </c>
      <c r="AE25" s="20"/>
      <c r="AF25" s="107"/>
      <c r="AG25" s="21"/>
      <c r="AH25" s="22"/>
      <c r="AI25" s="22"/>
      <c r="AJ25" s="23" t="str">
        <f t="shared" si="1"/>
        <v/>
      </c>
      <c r="AK25" s="20"/>
      <c r="AL25" s="106"/>
      <c r="AM25" s="21"/>
      <c r="AN25" s="22"/>
      <c r="AO25" s="22"/>
      <c r="AP25" s="23" t="str">
        <f t="shared" si="2"/>
        <v/>
      </c>
      <c r="AQ25" s="20"/>
      <c r="AR25" s="106"/>
      <c r="AS25" s="21"/>
      <c r="AT25" s="22"/>
      <c r="AU25" s="22"/>
      <c r="AV25" s="23" t="str">
        <f t="shared" si="3"/>
        <v/>
      </c>
      <c r="AW25" s="20"/>
      <c r="AX25" s="106"/>
      <c r="AY25" s="21"/>
      <c r="AZ25" s="22"/>
      <c r="BA25" s="22"/>
      <c r="BB25" s="23" t="str">
        <f t="shared" si="4"/>
        <v/>
      </c>
      <c r="BC25" s="20"/>
      <c r="BD25" s="106"/>
      <c r="BE25" s="21"/>
      <c r="BF25" s="22"/>
      <c r="BG25" s="22"/>
      <c r="BH25" s="23" t="str">
        <f t="shared" si="5"/>
        <v/>
      </c>
      <c r="BI25" s="20"/>
      <c r="BJ25" s="106"/>
      <c r="BK25" s="21"/>
      <c r="BL25" s="22"/>
      <c r="BM25" s="22"/>
      <c r="BN25" s="23" t="str">
        <f t="shared" si="6"/>
        <v/>
      </c>
      <c r="BO25" s="20"/>
      <c r="BP25" s="106"/>
      <c r="BQ25" s="21"/>
      <c r="BR25" s="22"/>
      <c r="BS25" s="22"/>
      <c r="BT25" s="23" t="str">
        <f t="shared" si="7"/>
        <v/>
      </c>
      <c r="BU25" s="20"/>
      <c r="BV25" s="106"/>
      <c r="BW25" s="21"/>
      <c r="BX25" s="22"/>
      <c r="BY25" s="22"/>
      <c r="BZ25" s="23" t="str">
        <f t="shared" si="8"/>
        <v/>
      </c>
      <c r="CA25" s="20"/>
      <c r="CB25" s="106"/>
      <c r="CC25" s="21"/>
      <c r="CD25" s="22"/>
      <c r="CE25" s="22"/>
      <c r="CF25" s="23" t="str">
        <f t="shared" si="9"/>
        <v/>
      </c>
      <c r="CG25" s="20"/>
      <c r="CH25" s="108"/>
      <c r="CI25" s="21"/>
      <c r="CJ25" s="22"/>
      <c r="CK25" s="22"/>
      <c r="CL25" s="23" t="str">
        <f t="shared" si="10"/>
        <v/>
      </c>
      <c r="CM25" s="20"/>
      <c r="CN25" s="109"/>
      <c r="CO25" s="21"/>
      <c r="CP25" s="22"/>
      <c r="CQ25" s="22"/>
      <c r="CR25" s="23" t="str">
        <f t="shared" si="11"/>
        <v/>
      </c>
      <c r="CS25" s="20"/>
      <c r="CT25" s="108"/>
      <c r="CU25" s="21"/>
      <c r="CV25" s="22"/>
      <c r="CW25" s="22"/>
      <c r="CX25" s="23" t="str">
        <f t="shared" si="12"/>
        <v/>
      </c>
      <c r="CY25" s="20"/>
      <c r="CZ25" s="108"/>
      <c r="DA25" s="21"/>
      <c r="DB25" s="22"/>
      <c r="DC25" s="22"/>
      <c r="DD25" s="23" t="str">
        <f t="shared" si="13"/>
        <v/>
      </c>
    </row>
    <row r="26" spans="1:108" ht="21" customHeight="1">
      <c r="A26" s="20"/>
      <c r="B26" s="106"/>
      <c r="C26" s="21"/>
      <c r="D26" s="22"/>
      <c r="E26" s="22"/>
      <c r="F26" s="23" t="str">
        <f t="shared" si="14"/>
        <v/>
      </c>
      <c r="G26" s="20"/>
      <c r="H26" s="106"/>
      <c r="I26" s="21"/>
      <c r="J26" s="22"/>
      <c r="K26" s="22"/>
      <c r="L26" s="23" t="str">
        <f t="shared" si="15"/>
        <v/>
      </c>
      <c r="M26" s="20"/>
      <c r="N26" s="106"/>
      <c r="O26" s="21"/>
      <c r="P26" s="22"/>
      <c r="Q26" s="22"/>
      <c r="R26" s="23" t="str">
        <f t="shared" si="16"/>
        <v/>
      </c>
      <c r="S26" s="20"/>
      <c r="T26" s="106"/>
      <c r="U26" s="21"/>
      <c r="V26" s="22"/>
      <c r="W26" s="22"/>
      <c r="X26" s="23" t="str">
        <f t="shared" si="17"/>
        <v/>
      </c>
      <c r="Y26" s="20"/>
      <c r="Z26" s="106"/>
      <c r="AA26" s="21"/>
      <c r="AB26" s="22"/>
      <c r="AC26" s="22"/>
      <c r="AD26" s="23" t="str">
        <f t="shared" si="0"/>
        <v/>
      </c>
      <c r="AE26" s="20"/>
      <c r="AF26" s="107"/>
      <c r="AG26" s="21"/>
      <c r="AH26" s="22"/>
      <c r="AI26" s="22"/>
      <c r="AJ26" s="23" t="str">
        <f t="shared" si="1"/>
        <v/>
      </c>
      <c r="AK26" s="20"/>
      <c r="AL26" s="106"/>
      <c r="AM26" s="21"/>
      <c r="AN26" s="22"/>
      <c r="AO26" s="22"/>
      <c r="AP26" s="23" t="str">
        <f t="shared" si="2"/>
        <v/>
      </c>
      <c r="AQ26" s="20"/>
      <c r="AR26" s="106"/>
      <c r="AS26" s="21"/>
      <c r="AT26" s="22"/>
      <c r="AU26" s="22"/>
      <c r="AV26" s="23" t="str">
        <f t="shared" si="3"/>
        <v/>
      </c>
      <c r="AW26" s="20"/>
      <c r="AX26" s="106"/>
      <c r="AY26" s="21"/>
      <c r="AZ26" s="22"/>
      <c r="BA26" s="22"/>
      <c r="BB26" s="23" t="str">
        <f t="shared" si="4"/>
        <v/>
      </c>
      <c r="BC26" s="20"/>
      <c r="BD26" s="106"/>
      <c r="BE26" s="21"/>
      <c r="BF26" s="22"/>
      <c r="BG26" s="22"/>
      <c r="BH26" s="23" t="str">
        <f t="shared" si="5"/>
        <v/>
      </c>
      <c r="BI26" s="20"/>
      <c r="BJ26" s="106"/>
      <c r="BK26" s="21"/>
      <c r="BL26" s="22"/>
      <c r="BM26" s="22"/>
      <c r="BN26" s="23" t="str">
        <f t="shared" si="6"/>
        <v/>
      </c>
      <c r="BO26" s="20"/>
      <c r="BP26" s="106"/>
      <c r="BQ26" s="21"/>
      <c r="BR26" s="22"/>
      <c r="BS26" s="22"/>
      <c r="BT26" s="23" t="str">
        <f t="shared" si="7"/>
        <v/>
      </c>
      <c r="BU26" s="20"/>
      <c r="BV26" s="106"/>
      <c r="BW26" s="21"/>
      <c r="BX26" s="22"/>
      <c r="BY26" s="22"/>
      <c r="BZ26" s="23" t="str">
        <f t="shared" si="8"/>
        <v/>
      </c>
      <c r="CA26" s="20"/>
      <c r="CB26" s="106"/>
      <c r="CC26" s="21"/>
      <c r="CD26" s="22"/>
      <c r="CE26" s="22"/>
      <c r="CF26" s="23" t="str">
        <f t="shared" si="9"/>
        <v/>
      </c>
      <c r="CG26" s="20"/>
      <c r="CH26" s="108"/>
      <c r="CI26" s="21"/>
      <c r="CJ26" s="22"/>
      <c r="CK26" s="22"/>
      <c r="CL26" s="23" t="str">
        <f t="shared" si="10"/>
        <v/>
      </c>
      <c r="CM26" s="20"/>
      <c r="CN26" s="109"/>
      <c r="CO26" s="21"/>
      <c r="CP26" s="22"/>
      <c r="CQ26" s="22"/>
      <c r="CR26" s="23" t="str">
        <f t="shared" si="11"/>
        <v/>
      </c>
      <c r="CS26" s="20"/>
      <c r="CT26" s="108"/>
      <c r="CU26" s="21"/>
      <c r="CV26" s="22"/>
      <c r="CW26" s="22"/>
      <c r="CX26" s="23" t="str">
        <f t="shared" si="12"/>
        <v/>
      </c>
      <c r="CY26" s="20"/>
      <c r="CZ26" s="108"/>
      <c r="DA26" s="21"/>
      <c r="DB26" s="22"/>
      <c r="DC26" s="22"/>
      <c r="DD26" s="23" t="str">
        <f t="shared" si="13"/>
        <v/>
      </c>
    </row>
    <row r="27" spans="1:108" ht="21" customHeight="1">
      <c r="A27" s="20"/>
      <c r="B27" s="106"/>
      <c r="C27" s="21"/>
      <c r="D27" s="22"/>
      <c r="E27" s="22"/>
      <c r="F27" s="23" t="str">
        <f t="shared" si="14"/>
        <v/>
      </c>
      <c r="G27" s="20"/>
      <c r="H27" s="106"/>
      <c r="I27" s="21"/>
      <c r="J27" s="22"/>
      <c r="K27" s="22"/>
      <c r="L27" s="23" t="str">
        <f t="shared" si="15"/>
        <v/>
      </c>
      <c r="M27" s="20"/>
      <c r="N27" s="106"/>
      <c r="O27" s="21"/>
      <c r="P27" s="22"/>
      <c r="Q27" s="22"/>
      <c r="R27" s="23" t="str">
        <f t="shared" si="16"/>
        <v/>
      </c>
      <c r="S27" s="20"/>
      <c r="T27" s="106"/>
      <c r="U27" s="21"/>
      <c r="V27" s="22"/>
      <c r="W27" s="22"/>
      <c r="X27" s="23" t="str">
        <f t="shared" si="17"/>
        <v/>
      </c>
      <c r="Y27" s="20"/>
      <c r="Z27" s="106"/>
      <c r="AA27" s="21"/>
      <c r="AB27" s="22"/>
      <c r="AC27" s="22"/>
      <c r="AD27" s="23" t="str">
        <f t="shared" si="0"/>
        <v/>
      </c>
      <c r="AE27" s="20"/>
      <c r="AF27" s="107"/>
      <c r="AG27" s="21"/>
      <c r="AH27" s="22"/>
      <c r="AI27" s="22"/>
      <c r="AJ27" s="23" t="str">
        <f t="shared" si="1"/>
        <v/>
      </c>
      <c r="AK27" s="20"/>
      <c r="AL27" s="106"/>
      <c r="AM27" s="21"/>
      <c r="AN27" s="22"/>
      <c r="AO27" s="22"/>
      <c r="AP27" s="23" t="str">
        <f t="shared" si="2"/>
        <v/>
      </c>
      <c r="AQ27" s="20"/>
      <c r="AR27" s="106"/>
      <c r="AS27" s="21"/>
      <c r="AT27" s="22"/>
      <c r="AU27" s="22"/>
      <c r="AV27" s="23" t="str">
        <f t="shared" si="3"/>
        <v/>
      </c>
      <c r="AW27" s="20"/>
      <c r="AX27" s="106"/>
      <c r="AY27" s="21"/>
      <c r="AZ27" s="22"/>
      <c r="BA27" s="22"/>
      <c r="BB27" s="23" t="str">
        <f t="shared" si="4"/>
        <v/>
      </c>
      <c r="BC27" s="20"/>
      <c r="BD27" s="106"/>
      <c r="BE27" s="21"/>
      <c r="BF27" s="22"/>
      <c r="BG27" s="22"/>
      <c r="BH27" s="23" t="str">
        <f t="shared" si="5"/>
        <v/>
      </c>
      <c r="BI27" s="20"/>
      <c r="BJ27" s="106"/>
      <c r="BK27" s="21"/>
      <c r="BL27" s="22"/>
      <c r="BM27" s="22"/>
      <c r="BN27" s="23" t="str">
        <f t="shared" si="6"/>
        <v/>
      </c>
      <c r="BO27" s="20"/>
      <c r="BP27" s="106"/>
      <c r="BQ27" s="21"/>
      <c r="BR27" s="22"/>
      <c r="BS27" s="22"/>
      <c r="BT27" s="23" t="str">
        <f t="shared" si="7"/>
        <v/>
      </c>
      <c r="BU27" s="20"/>
      <c r="BV27" s="106"/>
      <c r="BW27" s="21"/>
      <c r="BX27" s="22"/>
      <c r="BY27" s="22"/>
      <c r="BZ27" s="23" t="str">
        <f t="shared" si="8"/>
        <v/>
      </c>
      <c r="CA27" s="20"/>
      <c r="CB27" s="106"/>
      <c r="CC27" s="21"/>
      <c r="CD27" s="22"/>
      <c r="CE27" s="22"/>
      <c r="CF27" s="23" t="str">
        <f t="shared" si="9"/>
        <v/>
      </c>
      <c r="CG27" s="20"/>
      <c r="CH27" s="108"/>
      <c r="CI27" s="21"/>
      <c r="CJ27" s="22"/>
      <c r="CK27" s="22"/>
      <c r="CL27" s="23" t="str">
        <f t="shared" si="10"/>
        <v/>
      </c>
      <c r="CM27" s="20"/>
      <c r="CN27" s="109"/>
      <c r="CO27" s="21"/>
      <c r="CP27" s="22"/>
      <c r="CQ27" s="22"/>
      <c r="CR27" s="23" t="str">
        <f t="shared" si="11"/>
        <v/>
      </c>
      <c r="CS27" s="20"/>
      <c r="CT27" s="108"/>
      <c r="CU27" s="21"/>
      <c r="CV27" s="22"/>
      <c r="CW27" s="22"/>
      <c r="CX27" s="23" t="str">
        <f t="shared" si="12"/>
        <v/>
      </c>
      <c r="CY27" s="20"/>
      <c r="CZ27" s="108"/>
      <c r="DA27" s="21"/>
      <c r="DB27" s="22"/>
      <c r="DC27" s="22"/>
      <c r="DD27" s="23" t="str">
        <f t="shared" si="13"/>
        <v/>
      </c>
    </row>
    <row r="28" spans="1:108" ht="21" customHeight="1">
      <c r="A28" s="20"/>
      <c r="B28" s="106"/>
      <c r="C28" s="21"/>
      <c r="D28" s="22"/>
      <c r="E28" s="22"/>
      <c r="F28" s="23" t="str">
        <f t="shared" si="14"/>
        <v/>
      </c>
      <c r="G28" s="20"/>
      <c r="H28" s="106"/>
      <c r="I28" s="21"/>
      <c r="J28" s="22"/>
      <c r="K28" s="22"/>
      <c r="L28" s="23" t="str">
        <f t="shared" si="15"/>
        <v/>
      </c>
      <c r="M28" s="20"/>
      <c r="N28" s="106"/>
      <c r="O28" s="21"/>
      <c r="P28" s="22"/>
      <c r="Q28" s="22"/>
      <c r="R28" s="23" t="str">
        <f t="shared" si="16"/>
        <v/>
      </c>
      <c r="S28" s="20"/>
      <c r="T28" s="106"/>
      <c r="U28" s="21"/>
      <c r="V28" s="22"/>
      <c r="W28" s="22"/>
      <c r="X28" s="23" t="str">
        <f t="shared" si="17"/>
        <v/>
      </c>
      <c r="Y28" s="20"/>
      <c r="Z28" s="106"/>
      <c r="AA28" s="21"/>
      <c r="AB28" s="22"/>
      <c r="AC28" s="22"/>
      <c r="AD28" s="23" t="str">
        <f t="shared" si="0"/>
        <v/>
      </c>
      <c r="AE28" s="20"/>
      <c r="AF28" s="107"/>
      <c r="AG28" s="21"/>
      <c r="AH28" s="22"/>
      <c r="AI28" s="22"/>
      <c r="AJ28" s="23" t="str">
        <f t="shared" si="1"/>
        <v/>
      </c>
      <c r="AK28" s="20"/>
      <c r="AL28" s="106"/>
      <c r="AM28" s="21"/>
      <c r="AN28" s="22"/>
      <c r="AO28" s="22"/>
      <c r="AP28" s="23" t="str">
        <f t="shared" si="2"/>
        <v/>
      </c>
      <c r="AQ28" s="20"/>
      <c r="AR28" s="106"/>
      <c r="AS28" s="21"/>
      <c r="AT28" s="22"/>
      <c r="AU28" s="22"/>
      <c r="AV28" s="23" t="str">
        <f t="shared" si="3"/>
        <v/>
      </c>
      <c r="AW28" s="20"/>
      <c r="AX28" s="106"/>
      <c r="AY28" s="21"/>
      <c r="AZ28" s="22"/>
      <c r="BA28" s="22"/>
      <c r="BB28" s="23" t="str">
        <f t="shared" si="4"/>
        <v/>
      </c>
      <c r="BC28" s="20"/>
      <c r="BD28" s="106"/>
      <c r="BE28" s="21"/>
      <c r="BF28" s="22"/>
      <c r="BG28" s="22"/>
      <c r="BH28" s="23" t="str">
        <f t="shared" si="5"/>
        <v/>
      </c>
      <c r="BI28" s="20"/>
      <c r="BJ28" s="106"/>
      <c r="BK28" s="21"/>
      <c r="BL28" s="22"/>
      <c r="BM28" s="22"/>
      <c r="BN28" s="23" t="str">
        <f t="shared" si="6"/>
        <v/>
      </c>
      <c r="BO28" s="20"/>
      <c r="BP28" s="106"/>
      <c r="BQ28" s="21"/>
      <c r="BR28" s="22"/>
      <c r="BS28" s="22"/>
      <c r="BT28" s="23" t="str">
        <f t="shared" si="7"/>
        <v/>
      </c>
      <c r="BU28" s="20"/>
      <c r="BV28" s="106"/>
      <c r="BW28" s="21"/>
      <c r="BX28" s="22"/>
      <c r="BY28" s="22"/>
      <c r="BZ28" s="23" t="str">
        <f t="shared" si="8"/>
        <v/>
      </c>
      <c r="CA28" s="20"/>
      <c r="CB28" s="106"/>
      <c r="CC28" s="21"/>
      <c r="CD28" s="22"/>
      <c r="CE28" s="22"/>
      <c r="CF28" s="23" t="str">
        <f t="shared" si="9"/>
        <v/>
      </c>
      <c r="CG28" s="20"/>
      <c r="CH28" s="108"/>
      <c r="CI28" s="21"/>
      <c r="CJ28" s="22"/>
      <c r="CK28" s="22"/>
      <c r="CL28" s="23" t="str">
        <f t="shared" si="10"/>
        <v/>
      </c>
      <c r="CM28" s="20"/>
      <c r="CN28" s="109"/>
      <c r="CO28" s="21"/>
      <c r="CP28" s="22"/>
      <c r="CQ28" s="22"/>
      <c r="CR28" s="23" t="str">
        <f t="shared" si="11"/>
        <v/>
      </c>
      <c r="CS28" s="20"/>
      <c r="CT28" s="108"/>
      <c r="CU28" s="21"/>
      <c r="CV28" s="22"/>
      <c r="CW28" s="22"/>
      <c r="CX28" s="23" t="str">
        <f t="shared" si="12"/>
        <v/>
      </c>
      <c r="CY28" s="20"/>
      <c r="CZ28" s="108"/>
      <c r="DA28" s="21"/>
      <c r="DB28" s="22"/>
      <c r="DC28" s="22"/>
      <c r="DD28" s="23" t="str">
        <f t="shared" si="13"/>
        <v/>
      </c>
    </row>
    <row r="29" spans="1:108" ht="21" customHeight="1">
      <c r="A29" s="20"/>
      <c r="B29" s="106"/>
      <c r="C29" s="21"/>
      <c r="D29" s="22"/>
      <c r="E29" s="22"/>
      <c r="F29" s="23" t="str">
        <f t="shared" si="14"/>
        <v/>
      </c>
      <c r="G29" s="20"/>
      <c r="H29" s="106"/>
      <c r="I29" s="21"/>
      <c r="J29" s="22"/>
      <c r="K29" s="22"/>
      <c r="L29" s="23" t="str">
        <f t="shared" si="15"/>
        <v/>
      </c>
      <c r="M29" s="20"/>
      <c r="N29" s="106"/>
      <c r="O29" s="21"/>
      <c r="P29" s="22"/>
      <c r="Q29" s="22"/>
      <c r="R29" s="23" t="str">
        <f t="shared" si="16"/>
        <v/>
      </c>
      <c r="S29" s="20"/>
      <c r="T29" s="106"/>
      <c r="U29" s="21"/>
      <c r="V29" s="22"/>
      <c r="W29" s="22"/>
      <c r="X29" s="23" t="str">
        <f t="shared" si="17"/>
        <v/>
      </c>
      <c r="Y29" s="20"/>
      <c r="Z29" s="106"/>
      <c r="AA29" s="21"/>
      <c r="AB29" s="22"/>
      <c r="AC29" s="22"/>
      <c r="AD29" s="23" t="str">
        <f t="shared" si="0"/>
        <v/>
      </c>
      <c r="AE29" s="20"/>
      <c r="AF29" s="107"/>
      <c r="AG29" s="21"/>
      <c r="AH29" s="22"/>
      <c r="AI29" s="22"/>
      <c r="AJ29" s="23" t="str">
        <f t="shared" si="1"/>
        <v/>
      </c>
      <c r="AK29" s="20"/>
      <c r="AL29" s="106"/>
      <c r="AM29" s="21"/>
      <c r="AN29" s="22"/>
      <c r="AO29" s="22"/>
      <c r="AP29" s="23" t="str">
        <f t="shared" si="2"/>
        <v/>
      </c>
      <c r="AQ29" s="20"/>
      <c r="AR29" s="106"/>
      <c r="AS29" s="21"/>
      <c r="AT29" s="22"/>
      <c r="AU29" s="22"/>
      <c r="AV29" s="23" t="str">
        <f t="shared" si="3"/>
        <v/>
      </c>
      <c r="AW29" s="20"/>
      <c r="AX29" s="106"/>
      <c r="AY29" s="21"/>
      <c r="AZ29" s="22"/>
      <c r="BA29" s="22"/>
      <c r="BB29" s="23" t="str">
        <f t="shared" si="4"/>
        <v/>
      </c>
      <c r="BC29" s="20"/>
      <c r="BD29" s="106"/>
      <c r="BE29" s="21"/>
      <c r="BF29" s="22"/>
      <c r="BG29" s="22"/>
      <c r="BH29" s="23" t="str">
        <f t="shared" si="5"/>
        <v/>
      </c>
      <c r="BI29" s="20"/>
      <c r="BJ29" s="106"/>
      <c r="BK29" s="21"/>
      <c r="BL29" s="22"/>
      <c r="BM29" s="22"/>
      <c r="BN29" s="23" t="str">
        <f t="shared" si="6"/>
        <v/>
      </c>
      <c r="BO29" s="20"/>
      <c r="BP29" s="106"/>
      <c r="BQ29" s="21"/>
      <c r="BR29" s="22"/>
      <c r="BS29" s="22"/>
      <c r="BT29" s="23" t="str">
        <f t="shared" si="7"/>
        <v/>
      </c>
      <c r="BU29" s="20"/>
      <c r="BV29" s="106"/>
      <c r="BW29" s="21"/>
      <c r="BX29" s="22"/>
      <c r="BY29" s="22"/>
      <c r="BZ29" s="23" t="str">
        <f t="shared" si="8"/>
        <v/>
      </c>
      <c r="CA29" s="20"/>
      <c r="CB29" s="106"/>
      <c r="CC29" s="21"/>
      <c r="CD29" s="22"/>
      <c r="CE29" s="22"/>
      <c r="CF29" s="23" t="str">
        <f t="shared" si="9"/>
        <v/>
      </c>
      <c r="CG29" s="20"/>
      <c r="CH29" s="108"/>
      <c r="CI29" s="21"/>
      <c r="CJ29" s="22"/>
      <c r="CK29" s="22"/>
      <c r="CL29" s="23" t="str">
        <f t="shared" si="10"/>
        <v/>
      </c>
      <c r="CM29" s="20"/>
      <c r="CN29" s="109"/>
      <c r="CO29" s="21"/>
      <c r="CP29" s="22"/>
      <c r="CQ29" s="22"/>
      <c r="CR29" s="23" t="str">
        <f t="shared" si="11"/>
        <v/>
      </c>
      <c r="CS29" s="20"/>
      <c r="CT29" s="108"/>
      <c r="CU29" s="21"/>
      <c r="CV29" s="22"/>
      <c r="CW29" s="22"/>
      <c r="CX29" s="23" t="str">
        <f t="shared" si="12"/>
        <v/>
      </c>
      <c r="CY29" s="20"/>
      <c r="CZ29" s="108"/>
      <c r="DA29" s="21"/>
      <c r="DB29" s="22"/>
      <c r="DC29" s="22"/>
      <c r="DD29" s="23" t="str">
        <f t="shared" si="13"/>
        <v/>
      </c>
    </row>
    <row r="30" spans="1:108" ht="21" customHeight="1">
      <c r="A30" s="20"/>
      <c r="B30" s="106"/>
      <c r="C30" s="21"/>
      <c r="D30" s="22"/>
      <c r="E30" s="22"/>
      <c r="F30" s="23" t="str">
        <f t="shared" si="14"/>
        <v/>
      </c>
      <c r="G30" s="20"/>
      <c r="H30" s="106"/>
      <c r="I30" s="21"/>
      <c r="J30" s="22"/>
      <c r="K30" s="22"/>
      <c r="L30" s="23" t="str">
        <f t="shared" si="15"/>
        <v/>
      </c>
      <c r="M30" s="20"/>
      <c r="N30" s="106"/>
      <c r="O30" s="21"/>
      <c r="P30" s="22"/>
      <c r="Q30" s="22"/>
      <c r="R30" s="23" t="str">
        <f t="shared" si="16"/>
        <v/>
      </c>
      <c r="S30" s="20"/>
      <c r="T30" s="106"/>
      <c r="U30" s="21"/>
      <c r="V30" s="22"/>
      <c r="W30" s="22"/>
      <c r="X30" s="23" t="str">
        <f t="shared" si="17"/>
        <v/>
      </c>
      <c r="Y30" s="20"/>
      <c r="Z30" s="106"/>
      <c r="AA30" s="21"/>
      <c r="AB30" s="22"/>
      <c r="AC30" s="22"/>
      <c r="AD30" s="23" t="str">
        <f t="shared" si="0"/>
        <v/>
      </c>
      <c r="AE30" s="20"/>
      <c r="AF30" s="107"/>
      <c r="AG30" s="21"/>
      <c r="AH30" s="22"/>
      <c r="AI30" s="22"/>
      <c r="AJ30" s="23" t="str">
        <f t="shared" si="1"/>
        <v/>
      </c>
      <c r="AK30" s="20"/>
      <c r="AL30" s="106"/>
      <c r="AM30" s="21"/>
      <c r="AN30" s="22"/>
      <c r="AO30" s="22"/>
      <c r="AP30" s="23" t="str">
        <f t="shared" si="2"/>
        <v/>
      </c>
      <c r="AQ30" s="20"/>
      <c r="AR30" s="106"/>
      <c r="AS30" s="21"/>
      <c r="AT30" s="22"/>
      <c r="AU30" s="22"/>
      <c r="AV30" s="23" t="str">
        <f t="shared" si="3"/>
        <v/>
      </c>
      <c r="AW30" s="20"/>
      <c r="AX30" s="106"/>
      <c r="AY30" s="21"/>
      <c r="AZ30" s="22"/>
      <c r="BA30" s="22"/>
      <c r="BB30" s="23" t="str">
        <f t="shared" si="4"/>
        <v/>
      </c>
      <c r="BC30" s="20"/>
      <c r="BD30" s="106"/>
      <c r="BE30" s="21"/>
      <c r="BF30" s="22"/>
      <c r="BG30" s="22"/>
      <c r="BH30" s="23" t="str">
        <f t="shared" si="5"/>
        <v/>
      </c>
      <c r="BI30" s="20"/>
      <c r="BJ30" s="106"/>
      <c r="BK30" s="21"/>
      <c r="BL30" s="22"/>
      <c r="BM30" s="22"/>
      <c r="BN30" s="23" t="str">
        <f t="shared" si="6"/>
        <v/>
      </c>
      <c r="BO30" s="20"/>
      <c r="BP30" s="106"/>
      <c r="BQ30" s="21"/>
      <c r="BR30" s="22"/>
      <c r="BS30" s="22"/>
      <c r="BT30" s="23" t="str">
        <f t="shared" si="7"/>
        <v/>
      </c>
      <c r="BU30" s="20"/>
      <c r="BV30" s="106"/>
      <c r="BW30" s="21"/>
      <c r="BX30" s="22"/>
      <c r="BY30" s="22"/>
      <c r="BZ30" s="23" t="str">
        <f t="shared" si="8"/>
        <v/>
      </c>
      <c r="CA30" s="20"/>
      <c r="CB30" s="106"/>
      <c r="CC30" s="21"/>
      <c r="CD30" s="22"/>
      <c r="CE30" s="22"/>
      <c r="CF30" s="23" t="str">
        <f t="shared" si="9"/>
        <v/>
      </c>
      <c r="CG30" s="20"/>
      <c r="CH30" s="108"/>
      <c r="CI30" s="21"/>
      <c r="CJ30" s="22"/>
      <c r="CK30" s="22"/>
      <c r="CL30" s="23" t="str">
        <f t="shared" si="10"/>
        <v/>
      </c>
      <c r="CM30" s="20"/>
      <c r="CN30" s="109"/>
      <c r="CO30" s="21"/>
      <c r="CP30" s="22"/>
      <c r="CQ30" s="22"/>
      <c r="CR30" s="23" t="str">
        <f t="shared" si="11"/>
        <v/>
      </c>
      <c r="CS30" s="20"/>
      <c r="CT30" s="108"/>
      <c r="CU30" s="21"/>
      <c r="CV30" s="22"/>
      <c r="CW30" s="22"/>
      <c r="CX30" s="23" t="str">
        <f t="shared" si="12"/>
        <v/>
      </c>
      <c r="CY30" s="20"/>
      <c r="CZ30" s="108"/>
      <c r="DA30" s="21"/>
      <c r="DB30" s="22"/>
      <c r="DC30" s="22"/>
      <c r="DD30" s="23" t="str">
        <f t="shared" si="13"/>
        <v/>
      </c>
    </row>
    <row r="31" spans="1:108" ht="21" customHeight="1">
      <c r="A31" s="20"/>
      <c r="B31" s="106"/>
      <c r="C31" s="21"/>
      <c r="D31" s="22"/>
      <c r="E31" s="22"/>
      <c r="F31" s="23" t="str">
        <f t="shared" si="14"/>
        <v/>
      </c>
      <c r="G31" s="20"/>
      <c r="H31" s="106"/>
      <c r="I31" s="21"/>
      <c r="J31" s="22"/>
      <c r="K31" s="22"/>
      <c r="L31" s="23" t="str">
        <f t="shared" si="15"/>
        <v/>
      </c>
      <c r="M31" s="20"/>
      <c r="N31" s="106"/>
      <c r="O31" s="21"/>
      <c r="P31" s="22"/>
      <c r="Q31" s="22"/>
      <c r="R31" s="23" t="str">
        <f t="shared" si="16"/>
        <v/>
      </c>
      <c r="S31" s="20"/>
      <c r="T31" s="106"/>
      <c r="U31" s="21"/>
      <c r="V31" s="22"/>
      <c r="W31" s="22"/>
      <c r="X31" s="23" t="str">
        <f t="shared" si="17"/>
        <v/>
      </c>
      <c r="Y31" s="20"/>
      <c r="Z31" s="106"/>
      <c r="AA31" s="21"/>
      <c r="AB31" s="22"/>
      <c r="AC31" s="22"/>
      <c r="AD31" s="23" t="str">
        <f t="shared" si="0"/>
        <v/>
      </c>
      <c r="AE31" s="20"/>
      <c r="AF31" s="107"/>
      <c r="AG31" s="21"/>
      <c r="AH31" s="22"/>
      <c r="AI31" s="22"/>
      <c r="AJ31" s="23" t="str">
        <f t="shared" si="1"/>
        <v/>
      </c>
      <c r="AK31" s="20"/>
      <c r="AL31" s="106"/>
      <c r="AM31" s="21"/>
      <c r="AN31" s="22"/>
      <c r="AO31" s="22"/>
      <c r="AP31" s="23" t="str">
        <f t="shared" si="2"/>
        <v/>
      </c>
      <c r="AQ31" s="20"/>
      <c r="AR31" s="106"/>
      <c r="AS31" s="21"/>
      <c r="AT31" s="22"/>
      <c r="AU31" s="22"/>
      <c r="AV31" s="23" t="str">
        <f t="shared" si="3"/>
        <v/>
      </c>
      <c r="AW31" s="20"/>
      <c r="AX31" s="106"/>
      <c r="AY31" s="21"/>
      <c r="AZ31" s="22"/>
      <c r="BA31" s="22"/>
      <c r="BB31" s="23" t="str">
        <f t="shared" si="4"/>
        <v/>
      </c>
      <c r="BC31" s="20"/>
      <c r="BD31" s="106"/>
      <c r="BE31" s="21"/>
      <c r="BF31" s="22"/>
      <c r="BG31" s="22"/>
      <c r="BH31" s="23" t="str">
        <f t="shared" si="5"/>
        <v/>
      </c>
      <c r="BI31" s="20"/>
      <c r="BJ31" s="106"/>
      <c r="BK31" s="21"/>
      <c r="BL31" s="22"/>
      <c r="BM31" s="22"/>
      <c r="BN31" s="23" t="str">
        <f t="shared" si="6"/>
        <v/>
      </c>
      <c r="BO31" s="20"/>
      <c r="BP31" s="106"/>
      <c r="BQ31" s="21"/>
      <c r="BR31" s="22"/>
      <c r="BS31" s="22"/>
      <c r="BT31" s="23" t="str">
        <f t="shared" si="7"/>
        <v/>
      </c>
      <c r="BU31" s="20"/>
      <c r="BV31" s="106"/>
      <c r="BW31" s="21"/>
      <c r="BX31" s="22"/>
      <c r="BY31" s="22"/>
      <c r="BZ31" s="23" t="str">
        <f t="shared" si="8"/>
        <v/>
      </c>
      <c r="CA31" s="20"/>
      <c r="CB31" s="106"/>
      <c r="CC31" s="21"/>
      <c r="CD31" s="22"/>
      <c r="CE31" s="22"/>
      <c r="CF31" s="23" t="str">
        <f t="shared" si="9"/>
        <v/>
      </c>
      <c r="CG31" s="20"/>
      <c r="CH31" s="108"/>
      <c r="CI31" s="21"/>
      <c r="CJ31" s="22"/>
      <c r="CK31" s="22"/>
      <c r="CL31" s="23" t="str">
        <f t="shared" si="10"/>
        <v/>
      </c>
      <c r="CM31" s="20"/>
      <c r="CN31" s="109"/>
      <c r="CO31" s="21"/>
      <c r="CP31" s="22"/>
      <c r="CQ31" s="22"/>
      <c r="CR31" s="23" t="str">
        <f t="shared" si="11"/>
        <v/>
      </c>
      <c r="CS31" s="20"/>
      <c r="CT31" s="108"/>
      <c r="CU31" s="21"/>
      <c r="CV31" s="22"/>
      <c r="CW31" s="22"/>
      <c r="CX31" s="23" t="str">
        <f t="shared" si="12"/>
        <v/>
      </c>
      <c r="CY31" s="20"/>
      <c r="CZ31" s="108"/>
      <c r="DA31" s="21"/>
      <c r="DB31" s="22"/>
      <c r="DC31" s="22"/>
      <c r="DD31" s="23" t="str">
        <f t="shared" si="13"/>
        <v/>
      </c>
    </row>
    <row r="32" spans="1:108" ht="21" customHeight="1">
      <c r="A32" s="20"/>
      <c r="B32" s="106"/>
      <c r="C32" s="21"/>
      <c r="D32" s="22"/>
      <c r="E32" s="22"/>
      <c r="F32" s="23" t="str">
        <f t="shared" si="14"/>
        <v/>
      </c>
      <c r="G32" s="20"/>
      <c r="H32" s="106"/>
      <c r="I32" s="21"/>
      <c r="J32" s="22"/>
      <c r="K32" s="22"/>
      <c r="L32" s="23" t="str">
        <f t="shared" si="15"/>
        <v/>
      </c>
      <c r="M32" s="20"/>
      <c r="N32" s="106"/>
      <c r="O32" s="21"/>
      <c r="P32" s="22"/>
      <c r="Q32" s="22"/>
      <c r="R32" s="23" t="str">
        <f t="shared" si="16"/>
        <v/>
      </c>
      <c r="S32" s="20"/>
      <c r="T32" s="106"/>
      <c r="U32" s="21"/>
      <c r="V32" s="22"/>
      <c r="W32" s="22"/>
      <c r="X32" s="23" t="str">
        <f t="shared" si="17"/>
        <v/>
      </c>
      <c r="Y32" s="20"/>
      <c r="Z32" s="106"/>
      <c r="AA32" s="21"/>
      <c r="AB32" s="22"/>
      <c r="AC32" s="22"/>
      <c r="AD32" s="23" t="str">
        <f t="shared" si="0"/>
        <v/>
      </c>
      <c r="AE32" s="20"/>
      <c r="AF32" s="107"/>
      <c r="AG32" s="21"/>
      <c r="AH32" s="22"/>
      <c r="AI32" s="22"/>
      <c r="AJ32" s="23" t="str">
        <f t="shared" si="1"/>
        <v/>
      </c>
      <c r="AK32" s="20"/>
      <c r="AL32" s="106"/>
      <c r="AM32" s="21"/>
      <c r="AN32" s="22"/>
      <c r="AO32" s="22"/>
      <c r="AP32" s="23" t="str">
        <f t="shared" si="2"/>
        <v/>
      </c>
      <c r="AQ32" s="20"/>
      <c r="AR32" s="106"/>
      <c r="AS32" s="21"/>
      <c r="AT32" s="22"/>
      <c r="AU32" s="22"/>
      <c r="AV32" s="23" t="str">
        <f t="shared" si="3"/>
        <v/>
      </c>
      <c r="AW32" s="20"/>
      <c r="AX32" s="106"/>
      <c r="AY32" s="21"/>
      <c r="AZ32" s="22"/>
      <c r="BA32" s="22"/>
      <c r="BB32" s="23" t="str">
        <f t="shared" si="4"/>
        <v/>
      </c>
      <c r="BC32" s="20"/>
      <c r="BD32" s="106"/>
      <c r="BE32" s="21"/>
      <c r="BF32" s="22"/>
      <c r="BG32" s="22"/>
      <c r="BH32" s="23" t="str">
        <f t="shared" si="5"/>
        <v/>
      </c>
      <c r="BI32" s="20"/>
      <c r="BJ32" s="106"/>
      <c r="BK32" s="21"/>
      <c r="BL32" s="22"/>
      <c r="BM32" s="22"/>
      <c r="BN32" s="23" t="str">
        <f t="shared" si="6"/>
        <v/>
      </c>
      <c r="BO32" s="20"/>
      <c r="BP32" s="106"/>
      <c r="BQ32" s="21"/>
      <c r="BR32" s="22"/>
      <c r="BS32" s="22"/>
      <c r="BT32" s="23" t="str">
        <f t="shared" si="7"/>
        <v/>
      </c>
      <c r="BU32" s="20"/>
      <c r="BV32" s="106"/>
      <c r="BW32" s="21"/>
      <c r="BX32" s="22"/>
      <c r="BY32" s="22"/>
      <c r="BZ32" s="23" t="str">
        <f t="shared" si="8"/>
        <v/>
      </c>
      <c r="CA32" s="20"/>
      <c r="CB32" s="106"/>
      <c r="CC32" s="21"/>
      <c r="CD32" s="22"/>
      <c r="CE32" s="22"/>
      <c r="CF32" s="23" t="str">
        <f t="shared" si="9"/>
        <v/>
      </c>
      <c r="CG32" s="20"/>
      <c r="CH32" s="108"/>
      <c r="CI32" s="21"/>
      <c r="CJ32" s="22"/>
      <c r="CK32" s="22"/>
      <c r="CL32" s="23" t="str">
        <f t="shared" si="10"/>
        <v/>
      </c>
      <c r="CM32" s="20"/>
      <c r="CN32" s="109"/>
      <c r="CO32" s="21"/>
      <c r="CP32" s="22"/>
      <c r="CQ32" s="22"/>
      <c r="CR32" s="23" t="str">
        <f t="shared" si="11"/>
        <v/>
      </c>
      <c r="CS32" s="20"/>
      <c r="CT32" s="108"/>
      <c r="CU32" s="21"/>
      <c r="CV32" s="22"/>
      <c r="CW32" s="22"/>
      <c r="CX32" s="23" t="str">
        <f t="shared" si="12"/>
        <v/>
      </c>
      <c r="CY32" s="20"/>
      <c r="CZ32" s="108"/>
      <c r="DA32" s="21"/>
      <c r="DB32" s="22"/>
      <c r="DC32" s="22"/>
      <c r="DD32" s="23" t="str">
        <f t="shared" si="13"/>
        <v/>
      </c>
    </row>
    <row r="33" spans="1:108" ht="21" customHeight="1">
      <c r="A33" s="20"/>
      <c r="B33" s="106"/>
      <c r="C33" s="21"/>
      <c r="D33" s="22"/>
      <c r="E33" s="22"/>
      <c r="F33" s="23" t="str">
        <f t="shared" si="14"/>
        <v/>
      </c>
      <c r="G33" s="20"/>
      <c r="H33" s="106"/>
      <c r="I33" s="21"/>
      <c r="J33" s="22"/>
      <c r="K33" s="22"/>
      <c r="L33" s="23" t="str">
        <f t="shared" si="15"/>
        <v/>
      </c>
      <c r="M33" s="20"/>
      <c r="N33" s="106"/>
      <c r="O33" s="21"/>
      <c r="P33" s="22"/>
      <c r="Q33" s="22"/>
      <c r="R33" s="23" t="str">
        <f t="shared" si="16"/>
        <v/>
      </c>
      <c r="S33" s="20"/>
      <c r="T33" s="106"/>
      <c r="U33" s="21"/>
      <c r="V33" s="22"/>
      <c r="W33" s="22"/>
      <c r="X33" s="23" t="str">
        <f t="shared" si="17"/>
        <v/>
      </c>
      <c r="Y33" s="20"/>
      <c r="Z33" s="106"/>
      <c r="AA33" s="21"/>
      <c r="AB33" s="22"/>
      <c r="AC33" s="22"/>
      <c r="AD33" s="23" t="str">
        <f t="shared" si="0"/>
        <v/>
      </c>
      <c r="AE33" s="20"/>
      <c r="AF33" s="107"/>
      <c r="AG33" s="21"/>
      <c r="AH33" s="22"/>
      <c r="AI33" s="22"/>
      <c r="AJ33" s="23" t="str">
        <f t="shared" si="1"/>
        <v/>
      </c>
      <c r="AK33" s="20"/>
      <c r="AL33" s="106"/>
      <c r="AM33" s="21"/>
      <c r="AN33" s="22"/>
      <c r="AO33" s="22"/>
      <c r="AP33" s="23" t="str">
        <f t="shared" si="2"/>
        <v/>
      </c>
      <c r="AQ33" s="20"/>
      <c r="AR33" s="106"/>
      <c r="AS33" s="21"/>
      <c r="AT33" s="22"/>
      <c r="AU33" s="22"/>
      <c r="AV33" s="23" t="str">
        <f t="shared" si="3"/>
        <v/>
      </c>
      <c r="AW33" s="20"/>
      <c r="AX33" s="106"/>
      <c r="AY33" s="21"/>
      <c r="AZ33" s="22"/>
      <c r="BA33" s="22"/>
      <c r="BB33" s="23" t="str">
        <f t="shared" si="4"/>
        <v/>
      </c>
      <c r="BC33" s="20"/>
      <c r="BD33" s="106"/>
      <c r="BE33" s="21"/>
      <c r="BF33" s="22"/>
      <c r="BG33" s="22"/>
      <c r="BH33" s="23" t="str">
        <f t="shared" si="5"/>
        <v/>
      </c>
      <c r="BI33" s="20"/>
      <c r="BJ33" s="106"/>
      <c r="BK33" s="21"/>
      <c r="BL33" s="22"/>
      <c r="BM33" s="22"/>
      <c r="BN33" s="23" t="str">
        <f t="shared" si="6"/>
        <v/>
      </c>
      <c r="BO33" s="20"/>
      <c r="BP33" s="106"/>
      <c r="BQ33" s="21"/>
      <c r="BR33" s="22"/>
      <c r="BS33" s="22"/>
      <c r="BT33" s="23" t="str">
        <f t="shared" si="7"/>
        <v/>
      </c>
      <c r="BU33" s="20"/>
      <c r="BV33" s="106"/>
      <c r="BW33" s="21"/>
      <c r="BX33" s="22"/>
      <c r="BY33" s="22"/>
      <c r="BZ33" s="23" t="str">
        <f t="shared" si="8"/>
        <v/>
      </c>
      <c r="CA33" s="20"/>
      <c r="CB33" s="106"/>
      <c r="CC33" s="21"/>
      <c r="CD33" s="22"/>
      <c r="CE33" s="22"/>
      <c r="CF33" s="23" t="str">
        <f t="shared" si="9"/>
        <v/>
      </c>
      <c r="CG33" s="20"/>
      <c r="CH33" s="108"/>
      <c r="CI33" s="21"/>
      <c r="CJ33" s="22"/>
      <c r="CK33" s="22"/>
      <c r="CL33" s="23" t="str">
        <f t="shared" si="10"/>
        <v/>
      </c>
      <c r="CM33" s="20"/>
      <c r="CN33" s="109"/>
      <c r="CO33" s="21"/>
      <c r="CP33" s="22"/>
      <c r="CQ33" s="22"/>
      <c r="CR33" s="23" t="str">
        <f t="shared" si="11"/>
        <v/>
      </c>
      <c r="CS33" s="20"/>
      <c r="CT33" s="108"/>
      <c r="CU33" s="21"/>
      <c r="CV33" s="22"/>
      <c r="CW33" s="22"/>
      <c r="CX33" s="23" t="str">
        <f t="shared" si="12"/>
        <v/>
      </c>
      <c r="CY33" s="20"/>
      <c r="CZ33" s="108"/>
      <c r="DA33" s="21"/>
      <c r="DB33" s="22"/>
      <c r="DC33" s="22"/>
      <c r="DD33" s="23" t="str">
        <f t="shared" si="13"/>
        <v/>
      </c>
    </row>
    <row r="34" spans="1:108" s="5" customFormat="1" ht="21" customHeight="1">
      <c r="A34" s="241" t="s">
        <v>80</v>
      </c>
      <c r="B34" s="242"/>
      <c r="C34" s="243"/>
      <c r="D34" s="24" t="str">
        <f>IF(AND($C$4=""),"",SUM($D$4:$D$33))</f>
        <v/>
      </c>
      <c r="E34" s="24" t="str">
        <f>IF(AND($C$4=""),"",SUM($E$4:$E$33))</f>
        <v/>
      </c>
      <c r="F34" s="25"/>
      <c r="G34" s="241" t="s">
        <v>80</v>
      </c>
      <c r="H34" s="242"/>
      <c r="I34" s="243"/>
      <c r="J34" s="24" t="str">
        <f>IF(AND($I$4=""),"",SUM($J$4:$J$33))</f>
        <v/>
      </c>
      <c r="K34" s="24" t="str">
        <f>IF(SUM($I$4=""),"",SUM($K$4:$K$33))</f>
        <v/>
      </c>
      <c r="L34" s="25"/>
      <c r="M34" s="241" t="s">
        <v>80</v>
      </c>
      <c r="N34" s="242"/>
      <c r="O34" s="243"/>
      <c r="P34" s="24" t="str">
        <f>IF(AND($O$4=""),"",SUM($P$4:$P$33))</f>
        <v/>
      </c>
      <c r="Q34" s="24" t="str">
        <f>IF(AND($O$4=""),"",SUM($Q$4:$Q$33))</f>
        <v/>
      </c>
      <c r="R34" s="25"/>
      <c r="S34" s="241" t="s">
        <v>80</v>
      </c>
      <c r="T34" s="242"/>
      <c r="U34" s="243"/>
      <c r="V34" s="24" t="str">
        <f>IF(AND($U$4=""),"",SUM($V$4:$V$33))</f>
        <v/>
      </c>
      <c r="W34" s="24" t="str">
        <f>IF(AND($U$4=""),"",SUM($W$4:$W$33))</f>
        <v/>
      </c>
      <c r="X34" s="25"/>
      <c r="Y34" s="241" t="s">
        <v>80</v>
      </c>
      <c r="Z34" s="242"/>
      <c r="AA34" s="243"/>
      <c r="AB34" s="24" t="str">
        <f>IF(AND($AA$4=""),"",SUM($AB$4:$AB$33))</f>
        <v/>
      </c>
      <c r="AC34" s="24" t="str">
        <f>IF(AND($AA$4=""),"",SUM($AC$4:$AC$33))</f>
        <v/>
      </c>
      <c r="AD34" s="25"/>
      <c r="AE34" s="241" t="s">
        <v>80</v>
      </c>
      <c r="AF34" s="242"/>
      <c r="AG34" s="243"/>
      <c r="AH34" s="24" t="str">
        <f>IF(AND($AG$4=""),"",SUM($AH$4:$AH$33))</f>
        <v/>
      </c>
      <c r="AI34" s="24" t="str">
        <f>IF(AND($AG$4=""),"",SUM($AI$4:$AI$33))</f>
        <v/>
      </c>
      <c r="AJ34" s="25"/>
      <c r="AK34" s="241" t="s">
        <v>80</v>
      </c>
      <c r="AL34" s="242"/>
      <c r="AM34" s="243"/>
      <c r="AN34" s="24" t="str">
        <f>IF(AND($AM$4=""),"",SUM($AN$4:$AN$33))</f>
        <v/>
      </c>
      <c r="AO34" s="24" t="str">
        <f>IF(AND($AM$4=""),"",SUM($AO$4:$AO$33))</f>
        <v/>
      </c>
      <c r="AP34" s="25"/>
      <c r="AQ34" s="241" t="s">
        <v>80</v>
      </c>
      <c r="AR34" s="242"/>
      <c r="AS34" s="243"/>
      <c r="AT34" s="24" t="str">
        <f>IF(AND($AS$4=""),"",SUM($AT$4:$AT$33))</f>
        <v/>
      </c>
      <c r="AU34" s="24" t="str">
        <f>IF(AND($AS$4=""),"",SUM($AU$4:$AU$33))</f>
        <v/>
      </c>
      <c r="AV34" s="25"/>
      <c r="AW34" s="241" t="s">
        <v>80</v>
      </c>
      <c r="AX34" s="242"/>
      <c r="AY34" s="243"/>
      <c r="AZ34" s="24" t="str">
        <f>IF(AND($AY$4=""),"",SUM($AZ$4:$AZ$33))</f>
        <v/>
      </c>
      <c r="BA34" s="24" t="str">
        <f>IF(AND($AY$4=""),"",SUM($BA$4:$BA$33))</f>
        <v/>
      </c>
      <c r="BB34" s="25"/>
      <c r="BC34" s="241" t="s">
        <v>80</v>
      </c>
      <c r="BD34" s="242"/>
      <c r="BE34" s="243"/>
      <c r="BF34" s="24" t="str">
        <f>IF(AND($BE$4=""),"",SUM($BF$4:$BF$33))</f>
        <v/>
      </c>
      <c r="BG34" s="24" t="str">
        <f>IF(AND($BE$4=""),"",SUM($BG$4:$BG$33))</f>
        <v/>
      </c>
      <c r="BH34" s="25"/>
      <c r="BI34" s="241" t="s">
        <v>80</v>
      </c>
      <c r="BJ34" s="242"/>
      <c r="BK34" s="243"/>
      <c r="BL34" s="24" t="str">
        <f>IF(AND($BK$4=""),"",SUM($BL$4:$BL$33))</f>
        <v/>
      </c>
      <c r="BM34" s="24" t="str">
        <f>IF(AND($BK$4=""),"",SUM($BM$4:$BM$33))</f>
        <v/>
      </c>
      <c r="BN34" s="25"/>
      <c r="BO34" s="241" t="s">
        <v>80</v>
      </c>
      <c r="BP34" s="242"/>
      <c r="BQ34" s="243"/>
      <c r="BR34" s="24" t="str">
        <f>IF(AND($BQ$4=""),"",SUM($BR$4:$BR$33))</f>
        <v/>
      </c>
      <c r="BS34" s="24" t="str">
        <f>IF(AND($BQ$4=""),"",SUM($BS$4:$BS$33))</f>
        <v/>
      </c>
      <c r="BT34" s="25"/>
      <c r="BU34" s="241" t="s">
        <v>80</v>
      </c>
      <c r="BV34" s="242"/>
      <c r="BW34" s="243"/>
      <c r="BX34" s="24" t="str">
        <f>IF(AND($BW$4=""),"",SUM($BX$4:$BX$33))</f>
        <v/>
      </c>
      <c r="BY34" s="24" t="str">
        <f>IF(AND($BW$4=""),"",SUM($BY$4:$BY$33))</f>
        <v/>
      </c>
      <c r="BZ34" s="25"/>
      <c r="CA34" s="241" t="s">
        <v>80</v>
      </c>
      <c r="CB34" s="242"/>
      <c r="CC34" s="243"/>
      <c r="CD34" s="24" t="str">
        <f>IF(AND($CC$4=""),"",SUM($CD$4:$CD$33))</f>
        <v/>
      </c>
      <c r="CE34" s="24" t="str">
        <f>IF(AND($CC$4=""),"",SUM($CE$4:$CE$33))</f>
        <v/>
      </c>
      <c r="CF34" s="25"/>
      <c r="CG34" s="241" t="s">
        <v>80</v>
      </c>
      <c r="CH34" s="242"/>
      <c r="CI34" s="243"/>
      <c r="CJ34" s="24" t="str">
        <f>IF(AND($CI$4=""),"",SUM($CJ$4:$CJ$33))</f>
        <v/>
      </c>
      <c r="CK34" s="24" t="str">
        <f>IF(AND($CH$4="",$CI$4=""),"",SUM($CK$4:$CK$33))</f>
        <v/>
      </c>
      <c r="CL34" s="25"/>
      <c r="CM34" s="241" t="s">
        <v>80</v>
      </c>
      <c r="CN34" s="242"/>
      <c r="CO34" s="243"/>
      <c r="CP34" s="24" t="str">
        <f>IF(AND($CO$4=""),"",SUM($CP$4:$CP$33))</f>
        <v/>
      </c>
      <c r="CQ34" s="24" t="str">
        <f>IF(AND($CO$4=""),"",SUM($CQ$4:$CQ$33))</f>
        <v/>
      </c>
      <c r="CR34" s="25"/>
      <c r="CS34" s="241" t="s">
        <v>80</v>
      </c>
      <c r="CT34" s="242"/>
      <c r="CU34" s="243"/>
      <c r="CV34" s="24" t="str">
        <f>IF(AND($CU$4=""),"",SUM($CV$4:$CV$33))</f>
        <v/>
      </c>
      <c r="CW34" s="24" t="str">
        <f>IF(AND($CU$4=""),"",SUM($CW$4:$CW$33))</f>
        <v/>
      </c>
      <c r="CX34" s="25"/>
      <c r="CY34" s="241" t="s">
        <v>80</v>
      </c>
      <c r="CZ34" s="242"/>
      <c r="DA34" s="243"/>
      <c r="DB34" s="24" t="str">
        <f>IF(AND($DA$4=""),"",SUM($DB$4:$DB$33))</f>
        <v/>
      </c>
      <c r="DC34" s="24" t="str">
        <f>IF(AND($DA$4=""),"",SUM($DC$4:$DC$33))</f>
        <v/>
      </c>
      <c r="DD34" s="25"/>
    </row>
    <row r="35" spans="1:108" s="5" customFormat="1" ht="21" customHeight="1" thickBot="1">
      <c r="A35" s="244" t="s">
        <v>108</v>
      </c>
      <c r="B35" s="245"/>
      <c r="C35" s="246"/>
      <c r="D35" s="26" t="str">
        <f>IF(AND($C$4=""),"",D34)</f>
        <v/>
      </c>
      <c r="E35" s="26" t="str">
        <f>IF(AND($C$4=""),"",$E$34)</f>
        <v/>
      </c>
      <c r="F35" s="27"/>
      <c r="G35" s="244" t="s">
        <v>109</v>
      </c>
      <c r="H35" s="245"/>
      <c r="I35" s="246"/>
      <c r="J35" s="26" t="str">
        <f>IF(AND($I$4=""),"",SUM($D$35+$J$34))</f>
        <v/>
      </c>
      <c r="K35" s="26" t="str">
        <f>IF(AND($I$4=""),"",SUM($E$35+$K$34))</f>
        <v/>
      </c>
      <c r="L35" s="27"/>
      <c r="M35" s="244" t="s">
        <v>110</v>
      </c>
      <c r="N35" s="245"/>
      <c r="O35" s="246"/>
      <c r="P35" s="26" t="str">
        <f>IF(AND($O$4=""),"",SUM($J$35+$P$34))</f>
        <v/>
      </c>
      <c r="Q35" s="26" t="str">
        <f>IF(AND($O$4=""),"",SUM($K$35+$Q$34))</f>
        <v/>
      </c>
      <c r="R35" s="27"/>
      <c r="S35" s="244" t="s">
        <v>111</v>
      </c>
      <c r="T35" s="245"/>
      <c r="U35" s="246"/>
      <c r="V35" s="26" t="str">
        <f>IF(AND($U$4=""),"",SUM($P$35+$V$34))</f>
        <v/>
      </c>
      <c r="W35" s="26" t="str">
        <f>IF(AND($U$4=""),"",SUM($Q$35+$W$34))</f>
        <v/>
      </c>
      <c r="X35" s="27"/>
      <c r="Y35" s="244" t="s">
        <v>112</v>
      </c>
      <c r="Z35" s="245"/>
      <c r="AA35" s="246"/>
      <c r="AB35" s="26" t="str">
        <f>IF(AND($AA$4=""),"",SUM($V$35+$AB$34))</f>
        <v/>
      </c>
      <c r="AC35" s="26" t="str">
        <f>IF(AND($AA$4=""),"",SUM($W$35+$AC$34))</f>
        <v/>
      </c>
      <c r="AD35" s="27"/>
      <c r="AE35" s="244" t="s">
        <v>113</v>
      </c>
      <c r="AF35" s="245"/>
      <c r="AG35" s="246"/>
      <c r="AH35" s="26" t="str">
        <f>IF(AND($AG$4=""),"",SUM($AB$35+$AH$34))</f>
        <v/>
      </c>
      <c r="AI35" s="26" t="str">
        <f>IF(AND($AG$4=""),"",SUM($AC$35+$AI$34))</f>
        <v/>
      </c>
      <c r="AJ35" s="27"/>
      <c r="AK35" s="244" t="s">
        <v>114</v>
      </c>
      <c r="AL35" s="245"/>
      <c r="AM35" s="246"/>
      <c r="AN35" s="26" t="str">
        <f>IF(AND($AM$4=""),"",SUM($AH$35+$AN$34))</f>
        <v/>
      </c>
      <c r="AO35" s="26" t="str">
        <f>IF(AND($AM$4=""),"",SUM($AI$35+$AO$34))</f>
        <v/>
      </c>
      <c r="AP35" s="27"/>
      <c r="AQ35" s="244" t="s">
        <v>115</v>
      </c>
      <c r="AR35" s="245"/>
      <c r="AS35" s="246"/>
      <c r="AT35" s="26" t="str">
        <f>IF(AND($AS$4=""),"",SUM($AN$35+$AT$34))</f>
        <v/>
      </c>
      <c r="AU35" s="26" t="str">
        <f>IF(AND($AS$4=""),"",SUM($AO$35+$AU$34))</f>
        <v/>
      </c>
      <c r="AV35" s="27"/>
      <c r="AW35" s="244" t="s">
        <v>116</v>
      </c>
      <c r="AX35" s="245"/>
      <c r="AY35" s="246"/>
      <c r="AZ35" s="26" t="str">
        <f>IF(AND($AY$4=""),"",SUM($AT$35+$AZ$34))</f>
        <v/>
      </c>
      <c r="BA35" s="26" t="str">
        <f>IF(AND($AY$4=""),"",SUM($AU$35+$BA$34))</f>
        <v/>
      </c>
      <c r="BB35" s="27"/>
      <c r="BC35" s="244" t="s">
        <v>117</v>
      </c>
      <c r="BD35" s="245"/>
      <c r="BE35" s="246"/>
      <c r="BF35" s="26" t="str">
        <f>IF(AND($BE$4=""),"",SUM($AZ$35+$BF$34))</f>
        <v/>
      </c>
      <c r="BG35" s="26" t="str">
        <f>IF(AND($BE$4=""),"",SUM($BA$35+$BG$34))</f>
        <v/>
      </c>
      <c r="BH35" s="27"/>
      <c r="BI35" s="244" t="s">
        <v>81</v>
      </c>
      <c r="BJ35" s="245"/>
      <c r="BK35" s="246"/>
      <c r="BL35" s="26" t="str">
        <f>IF(AND($BK$4=""),"",SUM($BF$35+$BL$34))</f>
        <v/>
      </c>
      <c r="BM35" s="26" t="str">
        <f>IF(AND($BK$4=""),"",SUM($BG$35+$BM$34))</f>
        <v/>
      </c>
      <c r="BN35" s="27"/>
      <c r="BO35" s="244" t="s">
        <v>118</v>
      </c>
      <c r="BP35" s="245"/>
      <c r="BQ35" s="246"/>
      <c r="BR35" s="26" t="str">
        <f>IF(AND($BQ$4=""),"",SUM($BL$35+$BR$34))</f>
        <v/>
      </c>
      <c r="BS35" s="26" t="str">
        <f>IF(AND($BQ$4=""),"",SUM($BM$35+$BS$34))</f>
        <v/>
      </c>
      <c r="BT35" s="27"/>
      <c r="BU35" s="244" t="s">
        <v>119</v>
      </c>
      <c r="BV35" s="245"/>
      <c r="BW35" s="246"/>
      <c r="BX35" s="26" t="str">
        <f>IF(AND($BW$4=""),"",SUM($BR$35+$BX$34))</f>
        <v/>
      </c>
      <c r="BY35" s="26" t="str">
        <f>IF(AND($BW$4=""),"",SUM($BS$35+$BY$34))</f>
        <v/>
      </c>
      <c r="BZ35" s="27"/>
      <c r="CA35" s="244" t="s">
        <v>120</v>
      </c>
      <c r="CB35" s="245"/>
      <c r="CC35" s="246"/>
      <c r="CD35" s="26" t="str">
        <f>IF(AND($CC$4=""),"",SUM($BX$35+$CD$34))</f>
        <v/>
      </c>
      <c r="CE35" s="26" t="str">
        <f>IF(AND($CC$4=""),"",SUM($BY$35+$CE$34))</f>
        <v/>
      </c>
      <c r="CF35" s="27"/>
      <c r="CG35" s="244" t="s">
        <v>121</v>
      </c>
      <c r="CH35" s="245"/>
      <c r="CI35" s="246"/>
      <c r="CJ35" s="26" t="str">
        <f>IF(AND($CI$4=""),"",SUM($CD$35+$CJ$34))</f>
        <v/>
      </c>
      <c r="CK35" s="26" t="str">
        <f>IF(AND($CI$4=""),"",SUM($CE$35+$CK$34))</f>
        <v/>
      </c>
      <c r="CL35" s="27"/>
      <c r="CM35" s="244" t="s">
        <v>133</v>
      </c>
      <c r="CN35" s="245"/>
      <c r="CO35" s="246"/>
      <c r="CP35" s="26" t="str">
        <f>IF(AND($CO$4=""),"",SUM($CJ$35+$CP$34))</f>
        <v/>
      </c>
      <c r="CQ35" s="26" t="str">
        <f>IF(AND($CO$4=""),"",SUM($CK$35+$CQ$34))</f>
        <v/>
      </c>
      <c r="CR35" s="27"/>
      <c r="CS35" s="244" t="s">
        <v>134</v>
      </c>
      <c r="CT35" s="245"/>
      <c r="CU35" s="246"/>
      <c r="CV35" s="26" t="str">
        <f>IF(AND($CU$4=""),"",SUM($CP$35+$CV$34))</f>
        <v/>
      </c>
      <c r="CW35" s="26" t="str">
        <f>IF(AND($CU$4=""),"",SUM($CQ$35+$CW$34))</f>
        <v/>
      </c>
      <c r="CX35" s="27"/>
      <c r="CY35" s="244" t="s">
        <v>135</v>
      </c>
      <c r="CZ35" s="245"/>
      <c r="DA35" s="246"/>
      <c r="DB35" s="26" t="str">
        <f>IF(AND($DA$4=""),"",SUM($CV$35+$DB$34))</f>
        <v/>
      </c>
      <c r="DC35" s="26" t="str">
        <f>IF(AND($DA$4=""),"",SUM($CW$35+$DC$34))</f>
        <v/>
      </c>
      <c r="DD35" s="27"/>
    </row>
    <row r="36" spans="1:108" ht="21" customHeight="1" thickTop="1">
      <c r="A36"/>
      <c r="B36" s="28"/>
      <c r="C36" s="29"/>
      <c r="D36" s="30"/>
      <c r="E36" s="30"/>
      <c r="G36"/>
      <c r="H36" s="46"/>
      <c r="I36" s="29"/>
      <c r="J36" s="30"/>
      <c r="K36" s="30"/>
      <c r="L36" s="10"/>
      <c r="M36"/>
      <c r="N36" s="46"/>
      <c r="O36" s="29"/>
      <c r="P36" s="30"/>
      <c r="Q36" s="30"/>
      <c r="S36"/>
      <c r="T36" s="28"/>
      <c r="U36" s="29"/>
      <c r="V36" s="30"/>
      <c r="W36" s="30"/>
      <c r="Y36"/>
      <c r="Z36" s="28"/>
      <c r="AA36" s="29"/>
      <c r="AB36" s="30"/>
      <c r="AC36" s="30"/>
      <c r="AE36"/>
      <c r="AF36" s="28"/>
      <c r="AG36" s="29"/>
      <c r="AH36" s="30"/>
      <c r="AI36" s="30"/>
      <c r="AK36"/>
      <c r="AL36" s="28"/>
      <c r="AM36" s="29"/>
      <c r="AN36" s="30"/>
      <c r="AO36" s="30"/>
      <c r="AQ36"/>
      <c r="AR36" s="28"/>
      <c r="AS36" s="29"/>
      <c r="AT36" s="30"/>
      <c r="AU36" s="30"/>
      <c r="AW36"/>
      <c r="AX36" s="28"/>
      <c r="AY36" s="29"/>
      <c r="AZ36" s="30"/>
      <c r="BA36" s="30"/>
      <c r="BC36"/>
      <c r="BD36" s="28"/>
      <c r="BE36" s="29"/>
      <c r="BF36" s="30"/>
      <c r="BG36" s="30"/>
      <c r="BI36"/>
      <c r="BJ36" s="28"/>
      <c r="BK36" s="29"/>
      <c r="BL36" s="30"/>
      <c r="BM36" s="30"/>
      <c r="BO36"/>
      <c r="BP36" s="28"/>
      <c r="BQ36" s="29"/>
      <c r="BR36" s="30"/>
      <c r="BS36" s="30"/>
      <c r="BU36"/>
      <c r="BV36" s="28"/>
      <c r="BW36" s="29"/>
      <c r="BX36" s="30"/>
      <c r="BY36" s="30"/>
      <c r="CA36"/>
      <c r="CB36" s="28"/>
      <c r="CC36" s="29"/>
      <c r="CD36" s="30"/>
      <c r="CE36" s="30"/>
      <c r="CG36"/>
      <c r="CH36" s="28"/>
      <c r="CI36" s="29"/>
      <c r="CJ36" s="30"/>
      <c r="CK36" s="30"/>
      <c r="CM36"/>
      <c r="CN36" s="28"/>
      <c r="CO36" s="29"/>
      <c r="CP36" s="30"/>
      <c r="CQ36" s="30"/>
      <c r="CS36"/>
      <c r="CT36" s="28"/>
      <c r="CU36" s="29"/>
      <c r="CV36" s="30"/>
      <c r="CW36" s="30"/>
      <c r="CY36"/>
      <c r="CZ36" s="28"/>
      <c r="DA36" s="29"/>
      <c r="DB36" s="30"/>
      <c r="DC36" s="30"/>
    </row>
    <row r="38" spans="1:108" ht="21" customHeight="1">
      <c r="C38" s="13"/>
      <c r="D38" s="34"/>
      <c r="E38" s="34"/>
      <c r="F38" s="10"/>
      <c r="I38" s="13"/>
      <c r="J38" s="34"/>
      <c r="K38" s="34"/>
      <c r="O38" s="13"/>
      <c r="P38" s="34"/>
      <c r="Q38" s="34"/>
      <c r="R38" s="10"/>
      <c r="U38" s="13"/>
      <c r="V38" s="34"/>
      <c r="W38" s="34"/>
      <c r="X38" s="10"/>
      <c r="AA38" s="13"/>
      <c r="AB38" s="34"/>
      <c r="AC38" s="34"/>
      <c r="AD38" s="10"/>
      <c r="AG38" s="13"/>
      <c r="AH38" s="34"/>
      <c r="AI38" s="34"/>
      <c r="AJ38" s="10"/>
      <c r="AM38" s="13"/>
      <c r="AN38" s="34"/>
      <c r="AO38" s="34"/>
      <c r="AP38" s="10"/>
      <c r="AS38" s="13"/>
      <c r="AT38" s="34"/>
      <c r="AU38" s="34"/>
      <c r="AV38" s="10"/>
      <c r="AY38" s="13"/>
      <c r="AZ38" s="34"/>
      <c r="BA38" s="34"/>
      <c r="BB38" s="10"/>
      <c r="BE38" s="13"/>
      <c r="BF38" s="34"/>
      <c r="BG38" s="34"/>
      <c r="BH38" s="10"/>
      <c r="BK38" s="13"/>
      <c r="BL38" s="34"/>
      <c r="BM38" s="34"/>
      <c r="BN38" s="10"/>
      <c r="BQ38" s="13"/>
      <c r="BR38" s="34"/>
      <c r="BS38" s="34"/>
      <c r="BT38" s="10"/>
      <c r="BW38" s="13"/>
      <c r="BX38" s="34"/>
      <c r="BY38" s="34"/>
      <c r="BZ38" s="10"/>
      <c r="CC38" s="13"/>
      <c r="CD38" s="34"/>
      <c r="CE38" s="34"/>
      <c r="CF38" s="10"/>
      <c r="CI38" s="13"/>
      <c r="CJ38" s="34"/>
      <c r="CK38" s="34"/>
      <c r="CL38" s="10"/>
      <c r="CO38" s="13"/>
      <c r="CP38" s="34"/>
      <c r="CQ38" s="34"/>
      <c r="CR38" s="10"/>
      <c r="CU38" s="13"/>
      <c r="CV38" s="34"/>
      <c r="CW38" s="34"/>
      <c r="CX38" s="10"/>
      <c r="DA38" s="13"/>
      <c r="DB38" s="34"/>
      <c r="DC38" s="34"/>
      <c r="DD38" s="10"/>
    </row>
    <row r="62" spans="3:108" ht="21" customHeight="1">
      <c r="L62" s="36"/>
    </row>
    <row r="64" spans="3:108" ht="21" customHeight="1">
      <c r="C64" s="35"/>
      <c r="F64" s="36"/>
      <c r="I64" s="35"/>
      <c r="O64" s="35"/>
      <c r="R64" s="36"/>
      <c r="U64" s="35"/>
      <c r="X64" s="36"/>
      <c r="AA64" s="35"/>
      <c r="AD64" s="36"/>
      <c r="AG64" s="35"/>
      <c r="AJ64" s="36"/>
      <c r="AM64" s="35"/>
      <c r="AP64" s="36"/>
      <c r="AS64" s="35"/>
      <c r="AV64" s="36"/>
      <c r="AY64" s="35"/>
      <c r="BB64" s="36"/>
      <c r="BE64" s="35"/>
      <c r="BH64" s="36"/>
      <c r="BK64" s="35"/>
      <c r="BN64" s="36"/>
      <c r="BQ64" s="35"/>
      <c r="BT64" s="36"/>
      <c r="BW64" s="35"/>
      <c r="BZ64" s="36"/>
      <c r="CC64" s="35"/>
      <c r="CF64" s="36"/>
      <c r="CI64" s="35"/>
      <c r="CL64" s="36"/>
      <c r="CO64" s="35"/>
      <c r="CR64" s="36"/>
      <c r="CU64" s="35"/>
      <c r="CX64" s="36"/>
      <c r="DA64" s="35"/>
      <c r="DD64" s="36"/>
    </row>
  </sheetData>
  <sheetProtection algorithmName="SHA-512" hashValue="5uczQfNuXyHIoKL+J/xe46IaOEhJeUoZ6BSFGOFJuQm/kc6GvDB9o0XgYVQGL5NOzDAI8YT22R+kbmzfWtyT+Q==" saltValue="+nqP8njvAKZJ6nj4duAJig==" spinCount="100000" sheet="1" objects="1" scenarios="1"/>
  <mergeCells count="37">
    <mergeCell ref="CS34:CU34"/>
    <mergeCell ref="CS35:CU35"/>
    <mergeCell ref="CY34:DA34"/>
    <mergeCell ref="CY35:DA35"/>
    <mergeCell ref="Y34:AA34"/>
    <mergeCell ref="Y35:AA35"/>
    <mergeCell ref="BU34:BW34"/>
    <mergeCell ref="BU35:BW35"/>
    <mergeCell ref="AK34:AM34"/>
    <mergeCell ref="AK35:AM35"/>
    <mergeCell ref="AE34:AG34"/>
    <mergeCell ref="AE35:AG35"/>
    <mergeCell ref="CM34:CO34"/>
    <mergeCell ref="CM35:CO35"/>
    <mergeCell ref="CG34:CI34"/>
    <mergeCell ref="CG35:CI35"/>
    <mergeCell ref="A34:C34"/>
    <mergeCell ref="A35:C35"/>
    <mergeCell ref="S34:U34"/>
    <mergeCell ref="S35:U35"/>
    <mergeCell ref="M34:O34"/>
    <mergeCell ref="M35:O35"/>
    <mergeCell ref="G34:I34"/>
    <mergeCell ref="G35:I35"/>
    <mergeCell ref="E2:F2"/>
    <mergeCell ref="CA34:CC34"/>
    <mergeCell ref="CA35:CC35"/>
    <mergeCell ref="BI34:BK34"/>
    <mergeCell ref="BI35:BK35"/>
    <mergeCell ref="BO34:BQ34"/>
    <mergeCell ref="BO35:BQ35"/>
    <mergeCell ref="AQ34:AS34"/>
    <mergeCell ref="AQ35:AS35"/>
    <mergeCell ref="AW34:AY34"/>
    <mergeCell ref="AW35:AY35"/>
    <mergeCell ref="BC34:BE34"/>
    <mergeCell ref="BC35:BE35"/>
  </mergeCells>
  <phoneticPr fontId="1"/>
  <dataValidations count="1">
    <dataValidation imeMode="off" allowBlank="1" showInputMessage="1" showErrorMessage="1" sqref="E1 CX4:CX34 K1 F4:F34 Q1 W1 DD4:DD34 AC1 X4:X34 AI1 AD4:AD34 AO1 AJ4:AJ34 AU1 AP4:AP34 BA1 AV4:AV34 BG1 BB4:BB34 BM1 BH4:BH34 BS1 BN4:BN34 BY1 BT4:BT34 CE1 BZ4:BZ34 CK1 CF4:CF34 CQ1 CL4:CL34 CW1 CR4:CR34 DC1 R4:R34 L4:L34"/>
  </dataValidations>
  <pageMargins left="0.62992125984251968" right="0.23622047244094491" top="0.74803149606299213" bottom="0.74803149606299213" header="0.31496062992125984" footer="0.31496062992125984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学区科目テーブル!$D$5:$D$42</xm:f>
          </x14:formula1>
          <xm:sqref>B4:B33 H4:H33 N4:N33 T4:T33 Z4:Z33 AF4:AF33 AL4:AL33 AR4:AR33 AX4:AX33 BD4:BD33 BJ4:BJ33 BP4:BP33 BV4:BV33 CB4:CB33 CH4:CH33 CN4:CN33 CT4:CT33 CZ4:CZ33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99"/>
  </sheetPr>
  <dimension ref="A1:F43"/>
  <sheetViews>
    <sheetView workbookViewId="0">
      <selection activeCell="E5" sqref="E5"/>
    </sheetView>
  </sheetViews>
  <sheetFormatPr defaultRowHeight="18.75" customHeight="1"/>
  <cols>
    <col min="1" max="1" width="3.125" style="139" customWidth="1"/>
    <col min="2" max="2" width="5.375" style="149" customWidth="1"/>
    <col min="3" max="3" width="14.125" style="137" customWidth="1"/>
    <col min="4" max="4" width="15.75" style="138" customWidth="1"/>
    <col min="5" max="5" width="36.625" customWidth="1"/>
    <col min="6" max="6" width="15.625" style="139" customWidth="1"/>
  </cols>
  <sheetData>
    <row r="1" spans="1:6" ht="18.75" customHeight="1" thickTop="1">
      <c r="A1" s="184"/>
      <c r="B1" s="149" t="s">
        <v>166</v>
      </c>
      <c r="D1" s="238" t="s">
        <v>221</v>
      </c>
      <c r="E1" s="301"/>
      <c r="F1" s="198" t="s">
        <v>215</v>
      </c>
    </row>
    <row r="2" spans="1:6" ht="18.75" customHeight="1" thickBot="1">
      <c r="A2" s="185"/>
      <c r="D2" s="305" t="s">
        <v>222</v>
      </c>
      <c r="E2" s="306"/>
      <c r="F2" s="172">
        <f>学区科目テーブル!$E$25</f>
        <v>0</v>
      </c>
    </row>
    <row r="3" spans="1:6" ht="18.75" customHeight="1" thickTop="1">
      <c r="A3" s="155"/>
      <c r="B3" s="140" t="s">
        <v>161</v>
      </c>
      <c r="C3" s="141" t="s">
        <v>157</v>
      </c>
      <c r="D3" s="142" t="s">
        <v>190</v>
      </c>
      <c r="E3" s="143" t="s">
        <v>159</v>
      </c>
      <c r="F3" s="144" t="s">
        <v>160</v>
      </c>
    </row>
    <row r="4" spans="1:6" ht="18.75" customHeight="1">
      <c r="A4" s="155"/>
      <c r="B4" s="145">
        <v>1</v>
      </c>
      <c r="C4" s="175"/>
      <c r="D4" s="177" t="str">
        <f>IF(AND(F4="",E4=""),"","交　通　費")</f>
        <v/>
      </c>
      <c r="E4" s="330"/>
      <c r="F4" s="173"/>
    </row>
    <row r="5" spans="1:6" ht="18.75" customHeight="1">
      <c r="A5" s="155"/>
      <c r="B5" s="145">
        <v>2</v>
      </c>
      <c r="C5" s="175"/>
      <c r="D5" s="177" t="str">
        <f t="shared" ref="D5:D41" si="0">IF(AND(F5="",E5=""),"","交　通　費")</f>
        <v/>
      </c>
      <c r="E5" s="330"/>
      <c r="F5" s="173"/>
    </row>
    <row r="6" spans="1:6" ht="18.75" customHeight="1">
      <c r="A6" s="155"/>
      <c r="B6" s="145">
        <v>3</v>
      </c>
      <c r="C6" s="175"/>
      <c r="D6" s="177" t="str">
        <f t="shared" si="0"/>
        <v/>
      </c>
      <c r="E6" s="330"/>
      <c r="F6" s="173"/>
    </row>
    <row r="7" spans="1:6" ht="18.75" customHeight="1">
      <c r="A7" s="155"/>
      <c r="B7" s="145">
        <v>4</v>
      </c>
      <c r="C7" s="175"/>
      <c r="D7" s="177" t="str">
        <f t="shared" si="0"/>
        <v/>
      </c>
      <c r="E7" s="330"/>
      <c r="F7" s="173"/>
    </row>
    <row r="8" spans="1:6" ht="18.75" customHeight="1">
      <c r="A8" s="155"/>
      <c r="B8" s="145">
        <v>5</v>
      </c>
      <c r="C8" s="175"/>
      <c r="D8" s="177" t="str">
        <f t="shared" si="0"/>
        <v/>
      </c>
      <c r="E8" s="330"/>
      <c r="F8" s="173"/>
    </row>
    <row r="9" spans="1:6" ht="18.75" customHeight="1">
      <c r="A9" s="155"/>
      <c r="B9" s="145">
        <v>6</v>
      </c>
      <c r="C9" s="175"/>
      <c r="D9" s="177" t="str">
        <f t="shared" si="0"/>
        <v/>
      </c>
      <c r="E9" s="330"/>
      <c r="F9" s="173"/>
    </row>
    <row r="10" spans="1:6" ht="18.75" customHeight="1">
      <c r="A10" s="155"/>
      <c r="B10" s="145">
        <v>7</v>
      </c>
      <c r="C10" s="175"/>
      <c r="D10" s="177" t="str">
        <f t="shared" si="0"/>
        <v/>
      </c>
      <c r="E10" s="330"/>
      <c r="F10" s="173"/>
    </row>
    <row r="11" spans="1:6" ht="18.75" customHeight="1">
      <c r="A11" s="155"/>
      <c r="B11" s="145">
        <v>8</v>
      </c>
      <c r="C11" s="175"/>
      <c r="D11" s="177" t="str">
        <f t="shared" si="0"/>
        <v/>
      </c>
      <c r="E11" s="330"/>
      <c r="F11" s="173"/>
    </row>
    <row r="12" spans="1:6" ht="18.75" customHeight="1">
      <c r="A12" s="155"/>
      <c r="B12" s="145">
        <v>9</v>
      </c>
      <c r="C12" s="175"/>
      <c r="D12" s="177" t="str">
        <f t="shared" si="0"/>
        <v/>
      </c>
      <c r="E12" s="330"/>
      <c r="F12" s="173"/>
    </row>
    <row r="13" spans="1:6" ht="18.75" customHeight="1">
      <c r="A13" s="155"/>
      <c r="B13" s="145">
        <v>10</v>
      </c>
      <c r="C13" s="175"/>
      <c r="D13" s="177" t="str">
        <f t="shared" si="0"/>
        <v/>
      </c>
      <c r="E13" s="330"/>
      <c r="F13" s="173"/>
    </row>
    <row r="14" spans="1:6" ht="18.75" customHeight="1">
      <c r="A14" s="155"/>
      <c r="B14" s="145">
        <v>11</v>
      </c>
      <c r="C14" s="175"/>
      <c r="D14" s="177" t="str">
        <f t="shared" si="0"/>
        <v/>
      </c>
      <c r="E14" s="330"/>
      <c r="F14" s="173"/>
    </row>
    <row r="15" spans="1:6" ht="18.75" customHeight="1">
      <c r="A15" s="155"/>
      <c r="B15" s="145">
        <v>12</v>
      </c>
      <c r="C15" s="175"/>
      <c r="D15" s="177" t="str">
        <f t="shared" si="0"/>
        <v/>
      </c>
      <c r="E15" s="330"/>
      <c r="F15" s="173"/>
    </row>
    <row r="16" spans="1:6" ht="18.75" customHeight="1">
      <c r="A16" s="155"/>
      <c r="B16" s="145">
        <v>13</v>
      </c>
      <c r="C16" s="175"/>
      <c r="D16" s="177" t="str">
        <f t="shared" si="0"/>
        <v/>
      </c>
      <c r="E16" s="330"/>
      <c r="F16" s="173"/>
    </row>
    <row r="17" spans="1:6" ht="18.75" customHeight="1">
      <c r="A17" s="155"/>
      <c r="B17" s="145">
        <v>14</v>
      </c>
      <c r="C17" s="175"/>
      <c r="D17" s="177" t="str">
        <f t="shared" si="0"/>
        <v/>
      </c>
      <c r="E17" s="330"/>
      <c r="F17" s="173"/>
    </row>
    <row r="18" spans="1:6" ht="18.75" customHeight="1">
      <c r="A18" s="155"/>
      <c r="B18" s="145">
        <v>15</v>
      </c>
      <c r="C18" s="175"/>
      <c r="D18" s="177" t="str">
        <f t="shared" si="0"/>
        <v/>
      </c>
      <c r="E18" s="330"/>
      <c r="F18" s="173"/>
    </row>
    <row r="19" spans="1:6" ht="18.75" customHeight="1">
      <c r="A19" s="155"/>
      <c r="B19" s="145">
        <v>16</v>
      </c>
      <c r="C19" s="175"/>
      <c r="D19" s="177" t="str">
        <f t="shared" si="0"/>
        <v/>
      </c>
      <c r="E19" s="330"/>
      <c r="F19" s="173"/>
    </row>
    <row r="20" spans="1:6" ht="18.75" customHeight="1">
      <c r="A20" s="155"/>
      <c r="B20" s="145">
        <v>17</v>
      </c>
      <c r="C20" s="175"/>
      <c r="D20" s="177" t="str">
        <f t="shared" si="0"/>
        <v/>
      </c>
      <c r="E20" s="330"/>
      <c r="F20" s="173"/>
    </row>
    <row r="21" spans="1:6" ht="18.75" customHeight="1">
      <c r="A21" s="155"/>
      <c r="B21" s="145">
        <v>18</v>
      </c>
      <c r="C21" s="175"/>
      <c r="D21" s="177" t="str">
        <f t="shared" si="0"/>
        <v/>
      </c>
      <c r="E21" s="330"/>
      <c r="F21" s="173"/>
    </row>
    <row r="22" spans="1:6" ht="18.75" customHeight="1">
      <c r="A22" s="155"/>
      <c r="B22" s="145">
        <v>19</v>
      </c>
      <c r="C22" s="175"/>
      <c r="D22" s="177" t="str">
        <f t="shared" si="0"/>
        <v/>
      </c>
      <c r="E22" s="330"/>
      <c r="F22" s="173"/>
    </row>
    <row r="23" spans="1:6" ht="18.75" customHeight="1">
      <c r="A23" s="155"/>
      <c r="B23" s="145">
        <v>20</v>
      </c>
      <c r="C23" s="175"/>
      <c r="D23" s="177" t="str">
        <f t="shared" si="0"/>
        <v/>
      </c>
      <c r="E23" s="330"/>
      <c r="F23" s="173"/>
    </row>
    <row r="24" spans="1:6" ht="18.75" customHeight="1">
      <c r="A24" s="155"/>
      <c r="B24" s="145">
        <v>21</v>
      </c>
      <c r="C24" s="175"/>
      <c r="D24" s="177" t="str">
        <f t="shared" si="0"/>
        <v/>
      </c>
      <c r="E24" s="330"/>
      <c r="F24" s="173"/>
    </row>
    <row r="25" spans="1:6" ht="18.75" customHeight="1">
      <c r="A25" s="155"/>
      <c r="B25" s="145">
        <v>22</v>
      </c>
      <c r="C25" s="175"/>
      <c r="D25" s="177" t="str">
        <f t="shared" si="0"/>
        <v/>
      </c>
      <c r="E25" s="330"/>
      <c r="F25" s="173"/>
    </row>
    <row r="26" spans="1:6" ht="18.75" customHeight="1">
      <c r="A26" s="155"/>
      <c r="B26" s="145">
        <v>23</v>
      </c>
      <c r="C26" s="175"/>
      <c r="D26" s="177" t="str">
        <f t="shared" si="0"/>
        <v/>
      </c>
      <c r="E26" s="330"/>
      <c r="F26" s="173"/>
    </row>
    <row r="27" spans="1:6" ht="18.75" customHeight="1">
      <c r="A27" s="155"/>
      <c r="B27" s="145">
        <v>24</v>
      </c>
      <c r="C27" s="175"/>
      <c r="D27" s="177" t="str">
        <f t="shared" si="0"/>
        <v/>
      </c>
      <c r="E27" s="330"/>
      <c r="F27" s="173"/>
    </row>
    <row r="28" spans="1:6" ht="18.75" customHeight="1">
      <c r="A28" s="155"/>
      <c r="B28" s="145">
        <v>25</v>
      </c>
      <c r="C28" s="175"/>
      <c r="D28" s="177" t="str">
        <f t="shared" si="0"/>
        <v/>
      </c>
      <c r="E28" s="330"/>
      <c r="F28" s="173"/>
    </row>
    <row r="29" spans="1:6" ht="18.75" customHeight="1">
      <c r="A29" s="155"/>
      <c r="B29" s="145">
        <v>26</v>
      </c>
      <c r="C29" s="175"/>
      <c r="D29" s="177" t="str">
        <f t="shared" si="0"/>
        <v/>
      </c>
      <c r="E29" s="330"/>
      <c r="F29" s="173"/>
    </row>
    <row r="30" spans="1:6" ht="18.75" customHeight="1">
      <c r="A30" s="155"/>
      <c r="B30" s="145">
        <v>27</v>
      </c>
      <c r="C30" s="175"/>
      <c r="D30" s="177" t="str">
        <f t="shared" si="0"/>
        <v/>
      </c>
      <c r="E30" s="330"/>
      <c r="F30" s="173"/>
    </row>
    <row r="31" spans="1:6" ht="18.75" customHeight="1">
      <c r="A31" s="155"/>
      <c r="B31" s="145">
        <v>28</v>
      </c>
      <c r="C31" s="175"/>
      <c r="D31" s="177" t="str">
        <f t="shared" si="0"/>
        <v/>
      </c>
      <c r="E31" s="330"/>
      <c r="F31" s="173"/>
    </row>
    <row r="32" spans="1:6" ht="18.75" customHeight="1">
      <c r="A32" s="155"/>
      <c r="B32" s="145">
        <v>29</v>
      </c>
      <c r="C32" s="175"/>
      <c r="D32" s="177" t="str">
        <f t="shared" si="0"/>
        <v/>
      </c>
      <c r="E32" s="330"/>
      <c r="F32" s="173"/>
    </row>
    <row r="33" spans="1:6" ht="18.75" customHeight="1">
      <c r="A33" s="155"/>
      <c r="B33" s="145">
        <v>30</v>
      </c>
      <c r="C33" s="175"/>
      <c r="D33" s="177" t="str">
        <f t="shared" si="0"/>
        <v/>
      </c>
      <c r="E33" s="330"/>
      <c r="F33" s="173"/>
    </row>
    <row r="34" spans="1:6" ht="18.75" customHeight="1">
      <c r="A34" s="155"/>
      <c r="B34" s="145">
        <v>31</v>
      </c>
      <c r="C34" s="175"/>
      <c r="D34" s="177" t="str">
        <f t="shared" si="0"/>
        <v/>
      </c>
      <c r="E34" s="330"/>
      <c r="F34" s="173"/>
    </row>
    <row r="35" spans="1:6" ht="18.75" customHeight="1">
      <c r="A35" s="155"/>
      <c r="B35" s="145">
        <v>32</v>
      </c>
      <c r="C35" s="175"/>
      <c r="D35" s="177" t="str">
        <f t="shared" si="0"/>
        <v/>
      </c>
      <c r="E35" s="330"/>
      <c r="F35" s="173"/>
    </row>
    <row r="36" spans="1:6" ht="18.75" customHeight="1">
      <c r="A36" s="155"/>
      <c r="B36" s="145">
        <v>33</v>
      </c>
      <c r="C36" s="175"/>
      <c r="D36" s="177" t="str">
        <f t="shared" si="0"/>
        <v/>
      </c>
      <c r="E36" s="330"/>
      <c r="F36" s="173"/>
    </row>
    <row r="37" spans="1:6" ht="18.75" customHeight="1">
      <c r="A37" s="155"/>
      <c r="B37" s="145">
        <v>34</v>
      </c>
      <c r="C37" s="175"/>
      <c r="D37" s="177" t="str">
        <f t="shared" si="0"/>
        <v/>
      </c>
      <c r="E37" s="330"/>
      <c r="F37" s="173"/>
    </row>
    <row r="38" spans="1:6" ht="18.75" customHeight="1">
      <c r="A38" s="155"/>
      <c r="B38" s="145">
        <v>35</v>
      </c>
      <c r="C38" s="175"/>
      <c r="D38" s="177" t="str">
        <f t="shared" si="0"/>
        <v/>
      </c>
      <c r="E38" s="330"/>
      <c r="F38" s="173"/>
    </row>
    <row r="39" spans="1:6" ht="18.75" customHeight="1">
      <c r="A39" s="155"/>
      <c r="B39" s="145">
        <v>36</v>
      </c>
      <c r="C39" s="175"/>
      <c r="D39" s="177" t="str">
        <f t="shared" si="0"/>
        <v/>
      </c>
      <c r="E39" s="330"/>
      <c r="F39" s="173"/>
    </row>
    <row r="40" spans="1:6" ht="18.75" customHeight="1">
      <c r="A40" s="155"/>
      <c r="B40" s="145">
        <v>37</v>
      </c>
      <c r="C40" s="175"/>
      <c r="D40" s="177" t="str">
        <f t="shared" si="0"/>
        <v/>
      </c>
      <c r="E40" s="330"/>
      <c r="F40" s="173"/>
    </row>
    <row r="41" spans="1:6" ht="18.75" customHeight="1">
      <c r="A41" s="155"/>
      <c r="B41" s="145">
        <v>38</v>
      </c>
      <c r="C41" s="175"/>
      <c r="D41" s="177" t="str">
        <f t="shared" si="0"/>
        <v/>
      </c>
      <c r="E41" s="330"/>
      <c r="F41" s="173"/>
    </row>
    <row r="42" spans="1:6" ht="18.75" customHeight="1" thickBot="1">
      <c r="A42" s="155"/>
      <c r="B42" s="278" t="s">
        <v>223</v>
      </c>
      <c r="C42" s="279"/>
      <c r="D42" s="279"/>
      <c r="E42" s="280"/>
      <c r="F42" s="188" t="str">
        <f>IF(OR($E$4="",$F$4=""),"",SUM($F$4:$F$41))</f>
        <v/>
      </c>
    </row>
    <row r="43" spans="1:6" ht="18.75" customHeight="1" thickTop="1">
      <c r="A43" s="155"/>
    </row>
  </sheetData>
  <sheetProtection algorithmName="SHA-512" hashValue="v15vPalZqbG6lIqHwvsLF0SDHrlLymTUNsUoxJNcBvYldSMHmpBpjsR1uFx/EaTXxgrFX5eg66ex3H8x0QDtUA==" saltValue="meBhsZNcn44h/7ozallhYg==" spinCount="100000" sheet="1" objects="1" scenarios="1"/>
  <mergeCells count="3">
    <mergeCell ref="D1:E1"/>
    <mergeCell ref="B42:E42"/>
    <mergeCell ref="D2:E2"/>
  </mergeCells>
  <phoneticPr fontId="1"/>
  <pageMargins left="0.25" right="0.25" top="0.75" bottom="0.75" header="0.3" footer="0.3"/>
  <pageSetup paperSize="9" orientation="portrait" horizontalDpi="0" verticalDpi="0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99"/>
  </sheetPr>
  <dimension ref="A1:F41"/>
  <sheetViews>
    <sheetView workbookViewId="0">
      <selection activeCell="C4" sqref="C4"/>
    </sheetView>
  </sheetViews>
  <sheetFormatPr defaultRowHeight="19.5" customHeight="1"/>
  <cols>
    <col min="1" max="1" width="3.125" style="139" customWidth="1"/>
    <col min="2" max="2" width="5.375" style="149" customWidth="1"/>
    <col min="3" max="3" width="14.125" style="137" customWidth="1"/>
    <col min="4" max="4" width="15.75" style="138" customWidth="1"/>
    <col min="5" max="5" width="36.625" customWidth="1"/>
    <col min="6" max="6" width="15.625" style="139" customWidth="1"/>
  </cols>
  <sheetData>
    <row r="1" spans="1:6" ht="19.5" customHeight="1" thickTop="1">
      <c r="A1" s="184"/>
      <c r="B1" s="149" t="s">
        <v>166</v>
      </c>
      <c r="D1" s="238" t="s">
        <v>224</v>
      </c>
      <c r="E1" s="301"/>
      <c r="F1" s="198" t="s">
        <v>215</v>
      </c>
    </row>
    <row r="2" spans="1:6" ht="19.5" customHeight="1" thickBot="1">
      <c r="A2" s="185"/>
      <c r="C2" s="305" t="s">
        <v>225</v>
      </c>
      <c r="D2" s="305"/>
      <c r="E2" s="306"/>
      <c r="F2" s="172">
        <f>学区科目テーブル!$E$26</f>
        <v>0</v>
      </c>
    </row>
    <row r="3" spans="1:6" ht="19.5" customHeight="1" thickTop="1">
      <c r="A3" s="155"/>
      <c r="B3" s="140" t="s">
        <v>161</v>
      </c>
      <c r="C3" s="141" t="s">
        <v>157</v>
      </c>
      <c r="D3" s="142" t="s">
        <v>190</v>
      </c>
      <c r="E3" s="143" t="s">
        <v>159</v>
      </c>
      <c r="F3" s="144" t="s">
        <v>160</v>
      </c>
    </row>
    <row r="4" spans="1:6" ht="19.5" customHeight="1">
      <c r="A4" s="155"/>
      <c r="B4" s="145">
        <v>1</v>
      </c>
      <c r="C4" s="175"/>
      <c r="D4" s="177" t="str">
        <f>IF(AND(F4="",E4=""),"","研修費")</f>
        <v/>
      </c>
      <c r="E4" s="199"/>
      <c r="F4" s="173"/>
    </row>
    <row r="5" spans="1:6" ht="19.5" customHeight="1">
      <c r="A5" s="155"/>
      <c r="B5" s="145">
        <v>2</v>
      </c>
      <c r="C5" s="175"/>
      <c r="D5" s="177" t="str">
        <f t="shared" ref="D5:D39" si="0">IF(AND(F5="",E5=""),"","研修費")</f>
        <v/>
      </c>
      <c r="E5" s="199"/>
      <c r="F5" s="173"/>
    </row>
    <row r="6" spans="1:6" ht="19.5" customHeight="1">
      <c r="A6" s="155"/>
      <c r="B6" s="145">
        <v>3</v>
      </c>
      <c r="C6" s="175"/>
      <c r="D6" s="177" t="str">
        <f t="shared" si="0"/>
        <v/>
      </c>
      <c r="E6" s="199"/>
      <c r="F6" s="173"/>
    </row>
    <row r="7" spans="1:6" ht="19.5" customHeight="1">
      <c r="A7" s="155"/>
      <c r="B7" s="145">
        <v>4</v>
      </c>
      <c r="C7" s="175"/>
      <c r="D7" s="177" t="str">
        <f t="shared" si="0"/>
        <v/>
      </c>
      <c r="E7" s="199"/>
      <c r="F7" s="173"/>
    </row>
    <row r="8" spans="1:6" ht="19.5" customHeight="1">
      <c r="A8" s="155"/>
      <c r="B8" s="145">
        <v>5</v>
      </c>
      <c r="C8" s="175"/>
      <c r="D8" s="177" t="str">
        <f t="shared" si="0"/>
        <v/>
      </c>
      <c r="E8" s="199"/>
      <c r="F8" s="173"/>
    </row>
    <row r="9" spans="1:6" ht="19.5" customHeight="1">
      <c r="A9" s="155"/>
      <c r="B9" s="145">
        <v>6</v>
      </c>
      <c r="C9" s="175"/>
      <c r="D9" s="177" t="str">
        <f t="shared" si="0"/>
        <v/>
      </c>
      <c r="E9" s="199"/>
      <c r="F9" s="173"/>
    </row>
    <row r="10" spans="1:6" ht="19.5" customHeight="1">
      <c r="A10" s="155"/>
      <c r="B10" s="145">
        <v>7</v>
      </c>
      <c r="C10" s="175"/>
      <c r="D10" s="177" t="str">
        <f t="shared" si="0"/>
        <v/>
      </c>
      <c r="E10" s="199"/>
      <c r="F10" s="173"/>
    </row>
    <row r="11" spans="1:6" ht="19.5" customHeight="1">
      <c r="A11" s="155"/>
      <c r="B11" s="145">
        <v>8</v>
      </c>
      <c r="C11" s="175"/>
      <c r="D11" s="177" t="str">
        <f t="shared" si="0"/>
        <v/>
      </c>
      <c r="E11" s="199"/>
      <c r="F11" s="173"/>
    </row>
    <row r="12" spans="1:6" ht="19.5" customHeight="1">
      <c r="A12" s="155"/>
      <c r="B12" s="145">
        <v>9</v>
      </c>
      <c r="C12" s="175"/>
      <c r="D12" s="177" t="str">
        <f t="shared" si="0"/>
        <v/>
      </c>
      <c r="E12" s="199"/>
      <c r="F12" s="173"/>
    </row>
    <row r="13" spans="1:6" ht="19.5" customHeight="1">
      <c r="A13" s="155"/>
      <c r="B13" s="145">
        <v>10</v>
      </c>
      <c r="C13" s="175"/>
      <c r="D13" s="177" t="str">
        <f t="shared" si="0"/>
        <v/>
      </c>
      <c r="E13" s="199"/>
      <c r="F13" s="173"/>
    </row>
    <row r="14" spans="1:6" ht="19.5" customHeight="1">
      <c r="A14" s="155"/>
      <c r="B14" s="145">
        <v>11</v>
      </c>
      <c r="C14" s="175"/>
      <c r="D14" s="177" t="str">
        <f t="shared" si="0"/>
        <v/>
      </c>
      <c r="E14" s="199"/>
      <c r="F14" s="173"/>
    </row>
    <row r="15" spans="1:6" ht="19.5" customHeight="1">
      <c r="A15" s="155"/>
      <c r="B15" s="145">
        <v>12</v>
      </c>
      <c r="C15" s="175"/>
      <c r="D15" s="177" t="str">
        <f t="shared" si="0"/>
        <v/>
      </c>
      <c r="E15" s="199"/>
      <c r="F15" s="173"/>
    </row>
    <row r="16" spans="1:6" ht="19.5" customHeight="1">
      <c r="A16" s="155"/>
      <c r="B16" s="145">
        <v>13</v>
      </c>
      <c r="C16" s="175"/>
      <c r="D16" s="177" t="str">
        <f t="shared" si="0"/>
        <v/>
      </c>
      <c r="E16" s="199"/>
      <c r="F16" s="173"/>
    </row>
    <row r="17" spans="1:6" ht="19.5" customHeight="1">
      <c r="A17" s="155"/>
      <c r="B17" s="145">
        <v>14</v>
      </c>
      <c r="C17" s="175"/>
      <c r="D17" s="177" t="str">
        <f t="shared" si="0"/>
        <v/>
      </c>
      <c r="E17" s="199"/>
      <c r="F17" s="173"/>
    </row>
    <row r="18" spans="1:6" ht="19.5" customHeight="1">
      <c r="A18" s="155"/>
      <c r="B18" s="145">
        <v>15</v>
      </c>
      <c r="C18" s="175"/>
      <c r="D18" s="177" t="str">
        <f t="shared" si="0"/>
        <v/>
      </c>
      <c r="E18" s="199"/>
      <c r="F18" s="173"/>
    </row>
    <row r="19" spans="1:6" ht="19.5" customHeight="1">
      <c r="A19" s="155"/>
      <c r="B19" s="145">
        <v>16</v>
      </c>
      <c r="C19" s="175"/>
      <c r="D19" s="177" t="str">
        <f t="shared" si="0"/>
        <v/>
      </c>
      <c r="E19" s="199"/>
      <c r="F19" s="173"/>
    </row>
    <row r="20" spans="1:6" ht="19.5" customHeight="1">
      <c r="A20" s="155"/>
      <c r="B20" s="145">
        <v>17</v>
      </c>
      <c r="C20" s="175"/>
      <c r="D20" s="177" t="str">
        <f t="shared" si="0"/>
        <v/>
      </c>
      <c r="E20" s="199"/>
      <c r="F20" s="173"/>
    </row>
    <row r="21" spans="1:6" ht="19.5" customHeight="1">
      <c r="A21" s="155"/>
      <c r="B21" s="145">
        <v>18</v>
      </c>
      <c r="C21" s="175"/>
      <c r="D21" s="177" t="str">
        <f t="shared" si="0"/>
        <v/>
      </c>
      <c r="E21" s="199"/>
      <c r="F21" s="173"/>
    </row>
    <row r="22" spans="1:6" ht="19.5" customHeight="1">
      <c r="A22" s="155"/>
      <c r="B22" s="145">
        <v>19</v>
      </c>
      <c r="C22" s="175"/>
      <c r="D22" s="177" t="str">
        <f t="shared" si="0"/>
        <v/>
      </c>
      <c r="E22" s="199"/>
      <c r="F22" s="173"/>
    </row>
    <row r="23" spans="1:6" ht="19.5" customHeight="1">
      <c r="A23" s="155"/>
      <c r="B23" s="145">
        <v>20</v>
      </c>
      <c r="C23" s="175"/>
      <c r="D23" s="177" t="str">
        <f t="shared" si="0"/>
        <v/>
      </c>
      <c r="E23" s="199"/>
      <c r="F23" s="173"/>
    </row>
    <row r="24" spans="1:6" ht="19.5" customHeight="1">
      <c r="A24" s="155"/>
      <c r="B24" s="145">
        <v>21</v>
      </c>
      <c r="C24" s="175"/>
      <c r="D24" s="177" t="str">
        <f t="shared" si="0"/>
        <v/>
      </c>
      <c r="E24" s="199"/>
      <c r="F24" s="173"/>
    </row>
    <row r="25" spans="1:6" ht="19.5" customHeight="1">
      <c r="A25" s="155"/>
      <c r="B25" s="145">
        <v>22</v>
      </c>
      <c r="C25" s="175"/>
      <c r="D25" s="177" t="str">
        <f t="shared" si="0"/>
        <v/>
      </c>
      <c r="E25" s="199"/>
      <c r="F25" s="173"/>
    </row>
    <row r="26" spans="1:6" ht="19.5" customHeight="1">
      <c r="A26" s="155"/>
      <c r="B26" s="145">
        <v>23</v>
      </c>
      <c r="C26" s="175"/>
      <c r="D26" s="177" t="str">
        <f t="shared" si="0"/>
        <v/>
      </c>
      <c r="E26" s="199"/>
      <c r="F26" s="173"/>
    </row>
    <row r="27" spans="1:6" ht="19.5" customHeight="1">
      <c r="A27" s="155"/>
      <c r="B27" s="145">
        <v>24</v>
      </c>
      <c r="C27" s="175"/>
      <c r="D27" s="177" t="str">
        <f t="shared" si="0"/>
        <v/>
      </c>
      <c r="E27" s="199"/>
      <c r="F27" s="173"/>
    </row>
    <row r="28" spans="1:6" ht="19.5" customHeight="1">
      <c r="A28" s="155"/>
      <c r="B28" s="145">
        <v>25</v>
      </c>
      <c r="C28" s="175"/>
      <c r="D28" s="177" t="str">
        <f t="shared" si="0"/>
        <v/>
      </c>
      <c r="E28" s="199"/>
      <c r="F28" s="173"/>
    </row>
    <row r="29" spans="1:6" ht="19.5" customHeight="1">
      <c r="A29" s="155"/>
      <c r="B29" s="145">
        <v>26</v>
      </c>
      <c r="C29" s="175"/>
      <c r="D29" s="177" t="str">
        <f t="shared" si="0"/>
        <v/>
      </c>
      <c r="E29" s="199"/>
      <c r="F29" s="173"/>
    </row>
    <row r="30" spans="1:6" ht="19.5" customHeight="1">
      <c r="A30" s="155"/>
      <c r="B30" s="145">
        <v>27</v>
      </c>
      <c r="C30" s="175"/>
      <c r="D30" s="177" t="str">
        <f t="shared" si="0"/>
        <v/>
      </c>
      <c r="E30" s="199"/>
      <c r="F30" s="173"/>
    </row>
    <row r="31" spans="1:6" ht="19.5" customHeight="1">
      <c r="A31" s="155"/>
      <c r="B31" s="145">
        <v>28</v>
      </c>
      <c r="C31" s="175"/>
      <c r="D31" s="177" t="str">
        <f t="shared" si="0"/>
        <v/>
      </c>
      <c r="E31" s="199"/>
      <c r="F31" s="173"/>
    </row>
    <row r="32" spans="1:6" ht="19.5" customHeight="1">
      <c r="A32" s="155"/>
      <c r="B32" s="145">
        <v>29</v>
      </c>
      <c r="C32" s="175"/>
      <c r="D32" s="177" t="str">
        <f t="shared" si="0"/>
        <v/>
      </c>
      <c r="E32" s="199"/>
      <c r="F32" s="173"/>
    </row>
    <row r="33" spans="1:6" ht="19.5" customHeight="1">
      <c r="A33" s="155"/>
      <c r="B33" s="145">
        <v>30</v>
      </c>
      <c r="C33" s="175"/>
      <c r="D33" s="177" t="str">
        <f t="shared" si="0"/>
        <v/>
      </c>
      <c r="E33" s="199"/>
      <c r="F33" s="173"/>
    </row>
    <row r="34" spans="1:6" ht="19.5" customHeight="1">
      <c r="A34" s="155"/>
      <c r="B34" s="145">
        <v>31</v>
      </c>
      <c r="C34" s="175"/>
      <c r="D34" s="177" t="str">
        <f t="shared" si="0"/>
        <v/>
      </c>
      <c r="E34" s="199"/>
      <c r="F34" s="173"/>
    </row>
    <row r="35" spans="1:6" ht="19.5" customHeight="1">
      <c r="A35" s="155"/>
      <c r="B35" s="145">
        <v>32</v>
      </c>
      <c r="C35" s="175"/>
      <c r="D35" s="177" t="str">
        <f t="shared" si="0"/>
        <v/>
      </c>
      <c r="E35" s="199"/>
      <c r="F35" s="173"/>
    </row>
    <row r="36" spans="1:6" ht="19.5" customHeight="1">
      <c r="A36" s="155"/>
      <c r="B36" s="145">
        <v>33</v>
      </c>
      <c r="C36" s="175"/>
      <c r="D36" s="177" t="str">
        <f t="shared" si="0"/>
        <v/>
      </c>
      <c r="E36" s="199"/>
      <c r="F36" s="173"/>
    </row>
    <row r="37" spans="1:6" ht="19.5" customHeight="1">
      <c r="A37" s="155"/>
      <c r="B37" s="145">
        <v>34</v>
      </c>
      <c r="C37" s="175"/>
      <c r="D37" s="177" t="str">
        <f t="shared" si="0"/>
        <v/>
      </c>
      <c r="E37" s="199"/>
      <c r="F37" s="173"/>
    </row>
    <row r="38" spans="1:6" ht="19.5" customHeight="1">
      <c r="A38" s="155"/>
      <c r="B38" s="145">
        <v>35</v>
      </c>
      <c r="C38" s="175"/>
      <c r="D38" s="177" t="str">
        <f t="shared" si="0"/>
        <v/>
      </c>
      <c r="E38" s="199"/>
      <c r="F38" s="173"/>
    </row>
    <row r="39" spans="1:6" ht="19.5" customHeight="1">
      <c r="A39" s="155"/>
      <c r="B39" s="145">
        <v>36</v>
      </c>
      <c r="C39" s="175"/>
      <c r="D39" s="177" t="str">
        <f t="shared" si="0"/>
        <v/>
      </c>
      <c r="E39" s="199"/>
      <c r="F39" s="173"/>
    </row>
    <row r="40" spans="1:6" ht="19.5" customHeight="1" thickBot="1">
      <c r="A40" s="155"/>
      <c r="B40" s="256" t="s">
        <v>226</v>
      </c>
      <c r="C40" s="257"/>
      <c r="D40" s="257"/>
      <c r="E40" s="258"/>
      <c r="F40" s="148" t="str">
        <f>IF(OR($E$4="",$F$4=""),"",SUM($F$4:$F$39))</f>
        <v/>
      </c>
    </row>
    <row r="41" spans="1:6" ht="19.5" customHeight="1" thickTop="1">
      <c r="A41" s="155"/>
    </row>
  </sheetData>
  <sheetProtection algorithmName="SHA-512" hashValue="3VgFcou4UHsYsgqZMhKn4EtvpEkq9T8+9bg93/ZdUv80Xc4gub3geqhEFKf2lQe7BJZB77FZn69kNfnHnX70Bg==" saltValue="R2RC6/oIxrQCsQc8ul57LA==" spinCount="100000" sheet="1" objects="1" scenarios="1"/>
  <mergeCells count="3">
    <mergeCell ref="D1:E1"/>
    <mergeCell ref="B40:E40"/>
    <mergeCell ref="C2:E2"/>
  </mergeCells>
  <phoneticPr fontId="1"/>
  <pageMargins left="0.25" right="0.25" top="0.75" bottom="0.75" header="0.3" footer="0.3"/>
  <pageSetup paperSize="9" orientation="portrait" horizontalDpi="0" verticalDpi="0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99"/>
  </sheetPr>
  <dimension ref="A1:L41"/>
  <sheetViews>
    <sheetView view="pageLayout" zoomScaleNormal="100" workbookViewId="0">
      <selection activeCell="J5" sqref="J5"/>
    </sheetView>
  </sheetViews>
  <sheetFormatPr defaultColWidth="8.875" defaultRowHeight="19.5" customHeight="1"/>
  <cols>
    <col min="1" max="1" width="3.125" style="139" customWidth="1"/>
    <col min="2" max="2" width="5.375" style="149" customWidth="1"/>
    <col min="3" max="3" width="14.125" style="137" customWidth="1"/>
    <col min="4" max="4" width="15.75" style="138" customWidth="1"/>
    <col min="5" max="5" width="36.625" customWidth="1"/>
    <col min="6" max="6" width="15.625" style="139" customWidth="1"/>
    <col min="7" max="7" width="3.125" style="139" customWidth="1"/>
    <col min="8" max="8" width="5.375" style="149" customWidth="1"/>
    <col min="9" max="9" width="14.125" style="137" customWidth="1"/>
    <col min="10" max="10" width="15.75" style="138" customWidth="1"/>
    <col min="11" max="11" width="36.625" customWidth="1"/>
    <col min="12" max="12" width="15.625" style="139" customWidth="1"/>
  </cols>
  <sheetData>
    <row r="1" spans="1:12" ht="19.5" customHeight="1" thickTop="1">
      <c r="A1" s="184"/>
      <c r="B1" s="149" t="s">
        <v>166</v>
      </c>
      <c r="D1" s="238" t="s">
        <v>227</v>
      </c>
      <c r="E1" s="301"/>
      <c r="F1" s="198" t="s">
        <v>215</v>
      </c>
      <c r="G1" s="184"/>
      <c r="H1" s="149" t="s">
        <v>167</v>
      </c>
      <c r="J1" s="238" t="s">
        <v>227</v>
      </c>
      <c r="K1" s="301"/>
      <c r="L1" s="200"/>
    </row>
    <row r="2" spans="1:12" ht="19.5" customHeight="1" thickBot="1">
      <c r="A2" s="185"/>
      <c r="D2" s="305" t="s">
        <v>228</v>
      </c>
      <c r="E2" s="306"/>
      <c r="F2" s="172">
        <f>学区科目テーブル!$E$27</f>
        <v>0</v>
      </c>
      <c r="G2" s="185"/>
      <c r="J2" s="275" t="s">
        <v>228</v>
      </c>
      <c r="K2" s="275"/>
      <c r="L2" s="8"/>
    </row>
    <row r="3" spans="1:12" ht="19.5" customHeight="1" thickTop="1">
      <c r="A3" s="155"/>
      <c r="B3" s="140" t="s">
        <v>161</v>
      </c>
      <c r="C3" s="141" t="s">
        <v>157</v>
      </c>
      <c r="D3" s="142" t="s">
        <v>190</v>
      </c>
      <c r="E3" s="143" t="s">
        <v>159</v>
      </c>
      <c r="F3" s="144" t="s">
        <v>160</v>
      </c>
      <c r="G3" s="155"/>
      <c r="H3" s="140" t="s">
        <v>161</v>
      </c>
      <c r="I3" s="141" t="s">
        <v>157</v>
      </c>
      <c r="J3" s="142" t="s">
        <v>190</v>
      </c>
      <c r="K3" s="143" t="s">
        <v>159</v>
      </c>
      <c r="L3" s="144" t="s">
        <v>160</v>
      </c>
    </row>
    <row r="4" spans="1:12" ht="19.5" customHeight="1">
      <c r="A4" s="155"/>
      <c r="B4" s="145">
        <v>1</v>
      </c>
      <c r="C4" s="175"/>
      <c r="D4" s="177" t="str">
        <f>IF(AND(F4="",E4=""),"","会議費")</f>
        <v/>
      </c>
      <c r="E4" s="199"/>
      <c r="F4" s="173"/>
      <c r="G4" s="155"/>
      <c r="H4" s="145">
        <v>37</v>
      </c>
      <c r="I4" s="175"/>
      <c r="J4" s="177" t="str">
        <f>IF(AND(L4="",K4=""),"","会議費")</f>
        <v/>
      </c>
      <c r="K4" s="199"/>
      <c r="L4" s="173"/>
    </row>
    <row r="5" spans="1:12" ht="19.5" customHeight="1">
      <c r="A5" s="155"/>
      <c r="B5" s="145">
        <v>2</v>
      </c>
      <c r="C5" s="175"/>
      <c r="D5" s="177" t="str">
        <f t="shared" ref="D5:D39" si="0">IF(AND(F5="",E5=""),"","会議費")</f>
        <v/>
      </c>
      <c r="E5" s="199"/>
      <c r="F5" s="173"/>
      <c r="G5" s="155"/>
      <c r="H5" s="145">
        <v>38</v>
      </c>
      <c r="I5" s="175"/>
      <c r="J5" s="177" t="str">
        <f t="shared" ref="J5:J38" si="1">IF(AND(L5="",K5=""),"","会議費")</f>
        <v/>
      </c>
      <c r="K5" s="199"/>
      <c r="L5" s="173"/>
    </row>
    <row r="6" spans="1:12" ht="19.5" customHeight="1">
      <c r="A6" s="155"/>
      <c r="B6" s="145">
        <v>3</v>
      </c>
      <c r="C6" s="175"/>
      <c r="D6" s="177" t="str">
        <f t="shared" si="0"/>
        <v/>
      </c>
      <c r="E6" s="199"/>
      <c r="F6" s="173"/>
      <c r="G6" s="155"/>
      <c r="H6" s="145">
        <v>39</v>
      </c>
      <c r="I6" s="175"/>
      <c r="J6" s="177" t="str">
        <f t="shared" si="1"/>
        <v/>
      </c>
      <c r="K6" s="199"/>
      <c r="L6" s="173"/>
    </row>
    <row r="7" spans="1:12" ht="19.5" customHeight="1">
      <c r="A7" s="155"/>
      <c r="B7" s="145">
        <v>4</v>
      </c>
      <c r="C7" s="175"/>
      <c r="D7" s="177" t="str">
        <f t="shared" si="0"/>
        <v/>
      </c>
      <c r="E7" s="199"/>
      <c r="F7" s="173"/>
      <c r="G7" s="155"/>
      <c r="H7" s="145">
        <v>40</v>
      </c>
      <c r="I7" s="175"/>
      <c r="J7" s="177" t="str">
        <f t="shared" si="1"/>
        <v/>
      </c>
      <c r="K7" s="199"/>
      <c r="L7" s="173"/>
    </row>
    <row r="8" spans="1:12" ht="19.5" customHeight="1">
      <c r="A8" s="155"/>
      <c r="B8" s="145">
        <v>5</v>
      </c>
      <c r="C8" s="175"/>
      <c r="D8" s="177" t="str">
        <f t="shared" si="0"/>
        <v/>
      </c>
      <c r="E8" s="199"/>
      <c r="F8" s="173"/>
      <c r="G8" s="155"/>
      <c r="H8" s="145">
        <v>41</v>
      </c>
      <c r="I8" s="175"/>
      <c r="J8" s="177" t="str">
        <f t="shared" si="1"/>
        <v/>
      </c>
      <c r="K8" s="199"/>
      <c r="L8" s="173"/>
    </row>
    <row r="9" spans="1:12" ht="19.5" customHeight="1">
      <c r="A9" s="155"/>
      <c r="B9" s="145">
        <v>6</v>
      </c>
      <c r="C9" s="175"/>
      <c r="D9" s="177" t="str">
        <f t="shared" si="0"/>
        <v/>
      </c>
      <c r="E9" s="199"/>
      <c r="F9" s="173"/>
      <c r="G9" s="155"/>
      <c r="H9" s="145">
        <v>42</v>
      </c>
      <c r="I9" s="175"/>
      <c r="J9" s="177" t="str">
        <f t="shared" si="1"/>
        <v/>
      </c>
      <c r="K9" s="199"/>
      <c r="L9" s="173"/>
    </row>
    <row r="10" spans="1:12" ht="19.5" customHeight="1">
      <c r="A10" s="155"/>
      <c r="B10" s="145">
        <v>7</v>
      </c>
      <c r="C10" s="175"/>
      <c r="D10" s="177" t="str">
        <f t="shared" si="0"/>
        <v/>
      </c>
      <c r="E10" s="199"/>
      <c r="F10" s="173"/>
      <c r="G10" s="155"/>
      <c r="H10" s="145">
        <v>43</v>
      </c>
      <c r="I10" s="175"/>
      <c r="J10" s="177" t="str">
        <f t="shared" si="1"/>
        <v/>
      </c>
      <c r="K10" s="199"/>
      <c r="L10" s="173"/>
    </row>
    <row r="11" spans="1:12" ht="19.5" customHeight="1">
      <c r="A11" s="155"/>
      <c r="B11" s="145">
        <v>8</v>
      </c>
      <c r="C11" s="175"/>
      <c r="D11" s="177" t="str">
        <f t="shared" si="0"/>
        <v/>
      </c>
      <c r="E11" s="199"/>
      <c r="F11" s="173"/>
      <c r="G11" s="155"/>
      <c r="H11" s="145">
        <v>44</v>
      </c>
      <c r="I11" s="175"/>
      <c r="J11" s="177" t="str">
        <f t="shared" si="1"/>
        <v/>
      </c>
      <c r="K11" s="199"/>
      <c r="L11" s="173"/>
    </row>
    <row r="12" spans="1:12" ht="19.5" customHeight="1">
      <c r="A12" s="155"/>
      <c r="B12" s="145">
        <v>9</v>
      </c>
      <c r="C12" s="175"/>
      <c r="D12" s="177" t="str">
        <f t="shared" si="0"/>
        <v/>
      </c>
      <c r="E12" s="199"/>
      <c r="F12" s="173"/>
      <c r="G12" s="155"/>
      <c r="H12" s="145">
        <v>45</v>
      </c>
      <c r="I12" s="175"/>
      <c r="J12" s="177" t="str">
        <f t="shared" si="1"/>
        <v/>
      </c>
      <c r="K12" s="199"/>
      <c r="L12" s="173"/>
    </row>
    <row r="13" spans="1:12" ht="19.5" customHeight="1">
      <c r="A13" s="155"/>
      <c r="B13" s="145">
        <v>10</v>
      </c>
      <c r="C13" s="175"/>
      <c r="D13" s="177" t="str">
        <f t="shared" si="0"/>
        <v/>
      </c>
      <c r="E13" s="199"/>
      <c r="F13" s="173"/>
      <c r="G13" s="155"/>
      <c r="H13" s="145">
        <v>46</v>
      </c>
      <c r="I13" s="175"/>
      <c r="J13" s="177" t="str">
        <f t="shared" si="1"/>
        <v/>
      </c>
      <c r="K13" s="199"/>
      <c r="L13" s="173"/>
    </row>
    <row r="14" spans="1:12" ht="19.5" customHeight="1">
      <c r="A14" s="155"/>
      <c r="B14" s="145">
        <v>11</v>
      </c>
      <c r="C14" s="175"/>
      <c r="D14" s="177" t="str">
        <f t="shared" si="0"/>
        <v/>
      </c>
      <c r="E14" s="199"/>
      <c r="F14" s="173"/>
      <c r="G14" s="155"/>
      <c r="H14" s="145">
        <v>47</v>
      </c>
      <c r="I14" s="175"/>
      <c r="J14" s="177" t="str">
        <f t="shared" si="1"/>
        <v/>
      </c>
      <c r="K14" s="199"/>
      <c r="L14" s="173"/>
    </row>
    <row r="15" spans="1:12" ht="19.5" customHeight="1">
      <c r="A15" s="155"/>
      <c r="B15" s="145">
        <v>12</v>
      </c>
      <c r="C15" s="175"/>
      <c r="D15" s="177" t="str">
        <f t="shared" si="0"/>
        <v/>
      </c>
      <c r="E15" s="199"/>
      <c r="F15" s="173"/>
      <c r="G15" s="155"/>
      <c r="H15" s="145">
        <v>48</v>
      </c>
      <c r="I15" s="175"/>
      <c r="J15" s="177" t="str">
        <f t="shared" si="1"/>
        <v/>
      </c>
      <c r="K15" s="199"/>
      <c r="L15" s="173"/>
    </row>
    <row r="16" spans="1:12" ht="19.5" customHeight="1">
      <c r="A16" s="155"/>
      <c r="B16" s="145">
        <v>13</v>
      </c>
      <c r="C16" s="175"/>
      <c r="D16" s="177" t="str">
        <f t="shared" si="0"/>
        <v/>
      </c>
      <c r="E16" s="199"/>
      <c r="F16" s="173"/>
      <c r="G16" s="155"/>
      <c r="H16" s="145">
        <v>49</v>
      </c>
      <c r="I16" s="175"/>
      <c r="J16" s="177" t="str">
        <f t="shared" si="1"/>
        <v/>
      </c>
      <c r="K16" s="199"/>
      <c r="L16" s="173"/>
    </row>
    <row r="17" spans="1:12" ht="19.5" customHeight="1">
      <c r="A17" s="155"/>
      <c r="B17" s="145">
        <v>14</v>
      </c>
      <c r="C17" s="175"/>
      <c r="D17" s="177" t="str">
        <f t="shared" si="0"/>
        <v/>
      </c>
      <c r="E17" s="199"/>
      <c r="F17" s="173"/>
      <c r="G17" s="155"/>
      <c r="H17" s="145">
        <v>50</v>
      </c>
      <c r="I17" s="175"/>
      <c r="J17" s="177" t="str">
        <f t="shared" si="1"/>
        <v/>
      </c>
      <c r="K17" s="199"/>
      <c r="L17" s="173"/>
    </row>
    <row r="18" spans="1:12" ht="19.5" customHeight="1">
      <c r="A18" s="155"/>
      <c r="B18" s="145">
        <v>15</v>
      </c>
      <c r="C18" s="175"/>
      <c r="D18" s="177" t="str">
        <f t="shared" si="0"/>
        <v/>
      </c>
      <c r="E18" s="199"/>
      <c r="F18" s="173"/>
      <c r="G18" s="155"/>
      <c r="H18" s="145">
        <v>51</v>
      </c>
      <c r="I18" s="175"/>
      <c r="J18" s="177" t="str">
        <f t="shared" si="1"/>
        <v/>
      </c>
      <c r="K18" s="199"/>
      <c r="L18" s="173"/>
    </row>
    <row r="19" spans="1:12" ht="19.5" customHeight="1">
      <c r="A19" s="155"/>
      <c r="B19" s="145">
        <v>16</v>
      </c>
      <c r="C19" s="175"/>
      <c r="D19" s="177" t="str">
        <f t="shared" si="0"/>
        <v/>
      </c>
      <c r="E19" s="199"/>
      <c r="F19" s="173"/>
      <c r="G19" s="155"/>
      <c r="H19" s="145">
        <v>52</v>
      </c>
      <c r="I19" s="175"/>
      <c r="J19" s="177" t="str">
        <f t="shared" si="1"/>
        <v/>
      </c>
      <c r="K19" s="199"/>
      <c r="L19" s="173"/>
    </row>
    <row r="20" spans="1:12" ht="19.5" customHeight="1">
      <c r="A20" s="155"/>
      <c r="B20" s="145">
        <v>17</v>
      </c>
      <c r="C20" s="175"/>
      <c r="D20" s="177" t="str">
        <f t="shared" si="0"/>
        <v/>
      </c>
      <c r="E20" s="199"/>
      <c r="F20" s="173"/>
      <c r="G20" s="155"/>
      <c r="H20" s="145">
        <v>53</v>
      </c>
      <c r="I20" s="175"/>
      <c r="J20" s="177" t="str">
        <f t="shared" si="1"/>
        <v/>
      </c>
      <c r="K20" s="199"/>
      <c r="L20" s="173"/>
    </row>
    <row r="21" spans="1:12" ht="19.5" customHeight="1">
      <c r="A21" s="155"/>
      <c r="B21" s="145">
        <v>18</v>
      </c>
      <c r="C21" s="175"/>
      <c r="D21" s="177" t="str">
        <f t="shared" si="0"/>
        <v/>
      </c>
      <c r="E21" s="199"/>
      <c r="F21" s="173"/>
      <c r="G21" s="155"/>
      <c r="H21" s="145">
        <v>54</v>
      </c>
      <c r="I21" s="175"/>
      <c r="J21" s="177" t="str">
        <f t="shared" si="1"/>
        <v/>
      </c>
      <c r="K21" s="199"/>
      <c r="L21" s="173"/>
    </row>
    <row r="22" spans="1:12" ht="19.5" customHeight="1">
      <c r="A22" s="155"/>
      <c r="B22" s="145">
        <v>19</v>
      </c>
      <c r="C22" s="175"/>
      <c r="D22" s="177" t="str">
        <f t="shared" si="0"/>
        <v/>
      </c>
      <c r="E22" s="199"/>
      <c r="F22" s="173"/>
      <c r="G22" s="155"/>
      <c r="H22" s="145">
        <v>55</v>
      </c>
      <c r="I22" s="175"/>
      <c r="J22" s="177" t="str">
        <f t="shared" si="1"/>
        <v/>
      </c>
      <c r="K22" s="199"/>
      <c r="L22" s="173"/>
    </row>
    <row r="23" spans="1:12" ht="19.5" customHeight="1">
      <c r="A23" s="155"/>
      <c r="B23" s="145">
        <v>20</v>
      </c>
      <c r="C23" s="175"/>
      <c r="D23" s="177" t="str">
        <f t="shared" si="0"/>
        <v/>
      </c>
      <c r="E23" s="199"/>
      <c r="F23" s="173"/>
      <c r="G23" s="155"/>
      <c r="H23" s="145">
        <v>56</v>
      </c>
      <c r="I23" s="175"/>
      <c r="J23" s="177" t="str">
        <f t="shared" si="1"/>
        <v/>
      </c>
      <c r="K23" s="199"/>
      <c r="L23" s="173"/>
    </row>
    <row r="24" spans="1:12" ht="19.5" customHeight="1">
      <c r="A24" s="155"/>
      <c r="B24" s="145">
        <v>21</v>
      </c>
      <c r="C24" s="175"/>
      <c r="D24" s="177" t="str">
        <f t="shared" si="0"/>
        <v/>
      </c>
      <c r="E24" s="199"/>
      <c r="F24" s="173"/>
      <c r="G24" s="155"/>
      <c r="H24" s="145">
        <v>57</v>
      </c>
      <c r="I24" s="175"/>
      <c r="J24" s="177" t="str">
        <f t="shared" si="1"/>
        <v/>
      </c>
      <c r="K24" s="199"/>
      <c r="L24" s="173"/>
    </row>
    <row r="25" spans="1:12" ht="19.5" customHeight="1">
      <c r="A25" s="155"/>
      <c r="B25" s="145">
        <v>22</v>
      </c>
      <c r="C25" s="175"/>
      <c r="D25" s="177" t="str">
        <f t="shared" si="0"/>
        <v/>
      </c>
      <c r="E25" s="199"/>
      <c r="F25" s="173"/>
      <c r="G25" s="155"/>
      <c r="H25" s="145">
        <v>58</v>
      </c>
      <c r="I25" s="175"/>
      <c r="J25" s="177" t="str">
        <f t="shared" si="1"/>
        <v/>
      </c>
      <c r="K25" s="199"/>
      <c r="L25" s="173"/>
    </row>
    <row r="26" spans="1:12" ht="19.5" customHeight="1">
      <c r="A26" s="155"/>
      <c r="B26" s="145">
        <v>23</v>
      </c>
      <c r="C26" s="175"/>
      <c r="D26" s="177" t="str">
        <f t="shared" si="0"/>
        <v/>
      </c>
      <c r="E26" s="199"/>
      <c r="F26" s="173"/>
      <c r="G26" s="155"/>
      <c r="H26" s="145">
        <v>59</v>
      </c>
      <c r="I26" s="175"/>
      <c r="J26" s="177" t="str">
        <f t="shared" si="1"/>
        <v/>
      </c>
      <c r="K26" s="199"/>
      <c r="L26" s="173"/>
    </row>
    <row r="27" spans="1:12" ht="19.5" customHeight="1">
      <c r="A27" s="155"/>
      <c r="B27" s="145">
        <v>24</v>
      </c>
      <c r="C27" s="175"/>
      <c r="D27" s="177" t="str">
        <f t="shared" si="0"/>
        <v/>
      </c>
      <c r="E27" s="199"/>
      <c r="F27" s="173"/>
      <c r="G27" s="155"/>
      <c r="H27" s="145">
        <v>60</v>
      </c>
      <c r="I27" s="175"/>
      <c r="J27" s="177" t="str">
        <f t="shared" si="1"/>
        <v/>
      </c>
      <c r="K27" s="199"/>
      <c r="L27" s="173"/>
    </row>
    <row r="28" spans="1:12" ht="19.5" customHeight="1">
      <c r="A28" s="155"/>
      <c r="B28" s="145">
        <v>25</v>
      </c>
      <c r="C28" s="175"/>
      <c r="D28" s="177" t="str">
        <f t="shared" si="0"/>
        <v/>
      </c>
      <c r="E28" s="199"/>
      <c r="F28" s="173"/>
      <c r="G28" s="155"/>
      <c r="H28" s="145">
        <v>61</v>
      </c>
      <c r="I28" s="175"/>
      <c r="J28" s="177" t="str">
        <f t="shared" si="1"/>
        <v/>
      </c>
      <c r="K28" s="199"/>
      <c r="L28" s="173"/>
    </row>
    <row r="29" spans="1:12" ht="19.5" customHeight="1">
      <c r="A29" s="155"/>
      <c r="B29" s="145">
        <v>26</v>
      </c>
      <c r="C29" s="175"/>
      <c r="D29" s="177" t="str">
        <f t="shared" si="0"/>
        <v/>
      </c>
      <c r="E29" s="199"/>
      <c r="F29" s="173"/>
      <c r="G29" s="155"/>
      <c r="H29" s="145">
        <v>62</v>
      </c>
      <c r="I29" s="175"/>
      <c r="J29" s="177" t="str">
        <f t="shared" si="1"/>
        <v/>
      </c>
      <c r="K29" s="199"/>
      <c r="L29" s="173"/>
    </row>
    <row r="30" spans="1:12" ht="19.5" customHeight="1">
      <c r="A30" s="155"/>
      <c r="B30" s="145">
        <v>27</v>
      </c>
      <c r="C30" s="175"/>
      <c r="D30" s="177" t="str">
        <f t="shared" si="0"/>
        <v/>
      </c>
      <c r="E30" s="199"/>
      <c r="F30" s="173"/>
      <c r="G30" s="155"/>
      <c r="H30" s="145">
        <v>63</v>
      </c>
      <c r="I30" s="175"/>
      <c r="J30" s="177" t="str">
        <f t="shared" si="1"/>
        <v/>
      </c>
      <c r="K30" s="199"/>
      <c r="L30" s="173"/>
    </row>
    <row r="31" spans="1:12" ht="19.5" customHeight="1">
      <c r="A31" s="155"/>
      <c r="B31" s="145">
        <v>28</v>
      </c>
      <c r="C31" s="175"/>
      <c r="D31" s="177" t="str">
        <f t="shared" si="0"/>
        <v/>
      </c>
      <c r="E31" s="199"/>
      <c r="F31" s="173"/>
      <c r="G31" s="155"/>
      <c r="H31" s="145">
        <v>64</v>
      </c>
      <c r="I31" s="175"/>
      <c r="J31" s="177" t="str">
        <f t="shared" si="1"/>
        <v/>
      </c>
      <c r="K31" s="199"/>
      <c r="L31" s="173"/>
    </row>
    <row r="32" spans="1:12" ht="19.5" customHeight="1">
      <c r="A32" s="155"/>
      <c r="B32" s="145">
        <v>29</v>
      </c>
      <c r="C32" s="175"/>
      <c r="D32" s="177" t="str">
        <f t="shared" si="0"/>
        <v/>
      </c>
      <c r="E32" s="199"/>
      <c r="F32" s="173"/>
      <c r="G32" s="155"/>
      <c r="H32" s="145">
        <v>65</v>
      </c>
      <c r="I32" s="175"/>
      <c r="J32" s="177" t="str">
        <f t="shared" si="1"/>
        <v/>
      </c>
      <c r="K32" s="199"/>
      <c r="L32" s="173"/>
    </row>
    <row r="33" spans="1:12" ht="19.5" customHeight="1">
      <c r="A33" s="155"/>
      <c r="B33" s="145">
        <v>30</v>
      </c>
      <c r="C33" s="175"/>
      <c r="D33" s="177" t="str">
        <f t="shared" si="0"/>
        <v/>
      </c>
      <c r="E33" s="199"/>
      <c r="F33" s="173"/>
      <c r="G33" s="155"/>
      <c r="H33" s="145">
        <v>66</v>
      </c>
      <c r="I33" s="175"/>
      <c r="J33" s="177" t="str">
        <f t="shared" si="1"/>
        <v/>
      </c>
      <c r="K33" s="199"/>
      <c r="L33" s="173"/>
    </row>
    <row r="34" spans="1:12" ht="19.5" customHeight="1">
      <c r="A34" s="155"/>
      <c r="B34" s="145">
        <v>31</v>
      </c>
      <c r="C34" s="175"/>
      <c r="D34" s="177" t="str">
        <f t="shared" si="0"/>
        <v/>
      </c>
      <c r="E34" s="199"/>
      <c r="F34" s="173"/>
      <c r="G34" s="155"/>
      <c r="H34" s="145">
        <v>67</v>
      </c>
      <c r="I34" s="175"/>
      <c r="J34" s="177" t="str">
        <f t="shared" si="1"/>
        <v/>
      </c>
      <c r="K34" s="199"/>
      <c r="L34" s="173"/>
    </row>
    <row r="35" spans="1:12" ht="19.5" customHeight="1">
      <c r="A35" s="155"/>
      <c r="B35" s="145">
        <v>32</v>
      </c>
      <c r="C35" s="175"/>
      <c r="D35" s="177" t="str">
        <f t="shared" si="0"/>
        <v/>
      </c>
      <c r="E35" s="199"/>
      <c r="F35" s="173"/>
      <c r="G35" s="155"/>
      <c r="H35" s="145">
        <v>68</v>
      </c>
      <c r="I35" s="175"/>
      <c r="J35" s="177" t="str">
        <f t="shared" si="1"/>
        <v/>
      </c>
      <c r="K35" s="199"/>
      <c r="L35" s="173"/>
    </row>
    <row r="36" spans="1:12" ht="19.5" customHeight="1">
      <c r="A36" s="155"/>
      <c r="B36" s="145">
        <v>33</v>
      </c>
      <c r="C36" s="175"/>
      <c r="D36" s="177" t="str">
        <f t="shared" si="0"/>
        <v/>
      </c>
      <c r="E36" s="199"/>
      <c r="F36" s="173"/>
      <c r="G36" s="155"/>
      <c r="H36" s="145">
        <v>69</v>
      </c>
      <c r="I36" s="175"/>
      <c r="J36" s="177" t="str">
        <f t="shared" si="1"/>
        <v/>
      </c>
      <c r="K36" s="199"/>
      <c r="L36" s="173"/>
    </row>
    <row r="37" spans="1:12" ht="19.5" customHeight="1">
      <c r="A37" s="155"/>
      <c r="B37" s="145">
        <v>34</v>
      </c>
      <c r="C37" s="175"/>
      <c r="D37" s="177" t="str">
        <f t="shared" si="0"/>
        <v/>
      </c>
      <c r="E37" s="199"/>
      <c r="F37" s="173"/>
      <c r="G37" s="155"/>
      <c r="H37" s="145">
        <v>70</v>
      </c>
      <c r="I37" s="175"/>
      <c r="J37" s="177" t="str">
        <f t="shared" si="1"/>
        <v/>
      </c>
      <c r="K37" s="199"/>
      <c r="L37" s="173"/>
    </row>
    <row r="38" spans="1:12" ht="19.5" customHeight="1">
      <c r="A38" s="155"/>
      <c r="B38" s="145">
        <v>35</v>
      </c>
      <c r="C38" s="175"/>
      <c r="D38" s="177" t="str">
        <f t="shared" si="0"/>
        <v/>
      </c>
      <c r="E38" s="199"/>
      <c r="F38" s="173"/>
      <c r="G38" s="155"/>
      <c r="H38" s="145">
        <v>71</v>
      </c>
      <c r="I38" s="175"/>
      <c r="J38" s="177" t="str">
        <f t="shared" si="1"/>
        <v/>
      </c>
      <c r="K38" s="199"/>
      <c r="L38" s="173"/>
    </row>
    <row r="39" spans="1:12" ht="19.5" customHeight="1" thickBot="1">
      <c r="A39" s="155"/>
      <c r="B39" s="145">
        <v>36</v>
      </c>
      <c r="C39" s="175"/>
      <c r="D39" s="177" t="str">
        <f t="shared" si="0"/>
        <v/>
      </c>
      <c r="E39" s="199"/>
      <c r="F39" s="173"/>
      <c r="G39" s="155"/>
      <c r="H39" s="278" t="s">
        <v>229</v>
      </c>
      <c r="I39" s="279"/>
      <c r="J39" s="279"/>
      <c r="K39" s="280"/>
      <c r="L39" s="188" t="str">
        <f>IF(OR(K4="",L4=""),"",SUM($L$4:$L$38))</f>
        <v/>
      </c>
    </row>
    <row r="40" spans="1:12" ht="19.5" customHeight="1" thickTop="1" thickBot="1">
      <c r="A40" s="155"/>
      <c r="B40" s="278" t="s">
        <v>229</v>
      </c>
      <c r="C40" s="279"/>
      <c r="D40" s="279"/>
      <c r="E40" s="280"/>
      <c r="F40" s="188" t="str">
        <f>IF(OR($E$4="",$F$4=""),"",SUM($F$4:$F$39))</f>
        <v/>
      </c>
      <c r="G40" s="155"/>
      <c r="H40" s="278" t="s">
        <v>230</v>
      </c>
      <c r="I40" s="279"/>
      <c r="J40" s="279"/>
      <c r="K40" s="280"/>
      <c r="L40" s="188" t="str">
        <f>IF(OR($F$39=""),"",SUM($F$40+$L$39))</f>
        <v/>
      </c>
    </row>
    <row r="41" spans="1:12" ht="19.5" customHeight="1" thickTop="1">
      <c r="A41" s="155"/>
      <c r="G41" s="155"/>
    </row>
  </sheetData>
  <sheetProtection algorithmName="SHA-512" hashValue="K0m59rCncK/dkfKeuXZRxJHmnMQSu2Tv2XPxALAThQ+tCtNK+On3U7L/mlX2+H8rzkowzmQmPehSLJbSZXsAGw==" saltValue="9giXr7JvMz5QC+blTTbBwA==" spinCount="100000" sheet="1" objects="1" scenarios="1"/>
  <mergeCells count="7">
    <mergeCell ref="D1:E1"/>
    <mergeCell ref="B40:E40"/>
    <mergeCell ref="D2:E2"/>
    <mergeCell ref="J1:K1"/>
    <mergeCell ref="J2:K2"/>
    <mergeCell ref="H40:K40"/>
    <mergeCell ref="H39:K39"/>
  </mergeCells>
  <phoneticPr fontId="1"/>
  <pageMargins left="0.25" right="0.25" top="0.75" bottom="0.75" header="0.3" footer="0.3"/>
  <pageSetup paperSize="9" orientation="portrait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99"/>
  </sheetPr>
  <dimension ref="A1:Q40"/>
  <sheetViews>
    <sheetView view="pageLayout" zoomScaleNormal="100" workbookViewId="0">
      <selection activeCell="C4" sqref="C4"/>
    </sheetView>
  </sheetViews>
  <sheetFormatPr defaultColWidth="8.875" defaultRowHeight="20.25" customHeight="1"/>
  <cols>
    <col min="1" max="1" width="3.125" style="139" customWidth="1"/>
    <col min="2" max="2" width="5.375" style="149" customWidth="1"/>
    <col min="3" max="3" width="14.125" style="137" customWidth="1"/>
    <col min="4" max="4" width="15.75" style="138" customWidth="1"/>
    <col min="5" max="5" width="36.625" customWidth="1"/>
    <col min="6" max="6" width="15.625" style="139" customWidth="1"/>
    <col min="7" max="7" width="3.125" style="139" customWidth="1"/>
    <col min="8" max="8" width="5.375" style="149" customWidth="1"/>
    <col min="9" max="9" width="14.125" style="137" customWidth="1"/>
    <col min="10" max="10" width="15.75" style="138" customWidth="1"/>
    <col min="11" max="11" width="36.625" customWidth="1"/>
    <col min="12" max="12" width="15.625" style="139" customWidth="1"/>
    <col min="13" max="13" width="5.375" style="149" customWidth="1"/>
    <col min="14" max="14" width="14.125" style="137" customWidth="1"/>
    <col min="15" max="15" width="15.75" style="138" customWidth="1"/>
    <col min="16" max="16" width="36.625" customWidth="1"/>
    <col min="17" max="17" width="15.625" style="139" customWidth="1"/>
  </cols>
  <sheetData>
    <row r="1" spans="1:17" ht="20.25" customHeight="1" thickTop="1">
      <c r="A1" s="184"/>
      <c r="B1" s="149" t="s">
        <v>166</v>
      </c>
      <c r="D1" s="238" t="s">
        <v>231</v>
      </c>
      <c r="E1" s="301"/>
      <c r="F1" s="198" t="s">
        <v>215</v>
      </c>
      <c r="G1" s="184"/>
      <c r="H1" s="149" t="s">
        <v>167</v>
      </c>
      <c r="J1" s="238" t="s">
        <v>231</v>
      </c>
      <c r="K1" s="301"/>
      <c r="L1" s="200"/>
      <c r="M1" s="149" t="s">
        <v>88</v>
      </c>
      <c r="O1" s="238" t="s">
        <v>231</v>
      </c>
      <c r="P1" s="301"/>
      <c r="Q1" s="200"/>
    </row>
    <row r="2" spans="1:17" ht="20.25" customHeight="1" thickBot="1">
      <c r="A2" s="185"/>
      <c r="C2" s="310" t="s">
        <v>232</v>
      </c>
      <c r="D2" s="310"/>
      <c r="E2" s="311"/>
      <c r="F2" s="172">
        <f>学区科目テーブル!$E$28</f>
        <v>0</v>
      </c>
      <c r="G2" s="185"/>
      <c r="I2" s="307" t="s">
        <v>232</v>
      </c>
      <c r="J2" s="307"/>
      <c r="K2" s="307"/>
      <c r="L2" s="8"/>
      <c r="N2" s="307" t="s">
        <v>232</v>
      </c>
      <c r="O2" s="307"/>
      <c r="P2" s="307"/>
      <c r="Q2" s="8"/>
    </row>
    <row r="3" spans="1:17" ht="20.25" customHeight="1" thickTop="1">
      <c r="A3" s="155"/>
      <c r="B3" s="140" t="s">
        <v>161</v>
      </c>
      <c r="C3" s="141" t="s">
        <v>157</v>
      </c>
      <c r="D3" s="142" t="s">
        <v>190</v>
      </c>
      <c r="E3" s="143" t="s">
        <v>159</v>
      </c>
      <c r="F3" s="144" t="s">
        <v>160</v>
      </c>
      <c r="G3" s="155"/>
      <c r="H3" s="140" t="s">
        <v>161</v>
      </c>
      <c r="I3" s="141" t="s">
        <v>157</v>
      </c>
      <c r="J3" s="142" t="s">
        <v>190</v>
      </c>
      <c r="K3" s="143" t="s">
        <v>159</v>
      </c>
      <c r="L3" s="144" t="s">
        <v>160</v>
      </c>
      <c r="M3" s="140" t="s">
        <v>161</v>
      </c>
      <c r="N3" s="141" t="s">
        <v>157</v>
      </c>
      <c r="O3" s="142" t="s">
        <v>190</v>
      </c>
      <c r="P3" s="143" t="s">
        <v>159</v>
      </c>
      <c r="Q3" s="144" t="s">
        <v>160</v>
      </c>
    </row>
    <row r="4" spans="1:17" ht="20.25" customHeight="1">
      <c r="A4" s="155"/>
      <c r="B4" s="145">
        <v>1</v>
      </c>
      <c r="C4" s="175"/>
      <c r="D4" s="177" t="str">
        <f>IF(AND(F4="",E4=""),"","渉外費")</f>
        <v/>
      </c>
      <c r="E4" s="199"/>
      <c r="F4" s="173"/>
      <c r="G4" s="155"/>
      <c r="H4" s="145">
        <v>36</v>
      </c>
      <c r="I4" s="175"/>
      <c r="J4" s="177" t="str">
        <f>IF(AND(L4="",K4=""),"","渉外費")</f>
        <v/>
      </c>
      <c r="K4" s="199"/>
      <c r="L4" s="173"/>
      <c r="M4" s="145">
        <v>70</v>
      </c>
      <c r="N4" s="175"/>
      <c r="O4" s="177" t="str">
        <f>IF(AND(Q4="",P4=""),"","渉外費")</f>
        <v/>
      </c>
      <c r="P4" s="199"/>
      <c r="Q4" s="173"/>
    </row>
    <row r="5" spans="1:17" ht="20.25" customHeight="1">
      <c r="A5" s="155"/>
      <c r="B5" s="145">
        <v>2</v>
      </c>
      <c r="C5" s="175"/>
      <c r="D5" s="177" t="str">
        <f t="shared" ref="D5:D38" si="0">IF(AND(F5="",E5=""),"","渉外費")</f>
        <v/>
      </c>
      <c r="E5" s="199"/>
      <c r="F5" s="173"/>
      <c r="G5" s="155"/>
      <c r="H5" s="145">
        <v>37</v>
      </c>
      <c r="I5" s="175"/>
      <c r="J5" s="177" t="str">
        <f t="shared" ref="J5:J37" si="1">IF(AND(L5="",K5=""),"","渉外費")</f>
        <v/>
      </c>
      <c r="K5" s="199"/>
      <c r="L5" s="173"/>
      <c r="M5" s="145">
        <v>71</v>
      </c>
      <c r="N5" s="175"/>
      <c r="O5" s="177" t="str">
        <f t="shared" ref="O5:O37" si="2">IF(AND(Q5="",P5=""),"","渉外費")</f>
        <v/>
      </c>
      <c r="P5" s="199"/>
      <c r="Q5" s="173"/>
    </row>
    <row r="6" spans="1:17" ht="20.25" customHeight="1">
      <c r="A6" s="155"/>
      <c r="B6" s="145">
        <v>3</v>
      </c>
      <c r="C6" s="175"/>
      <c r="D6" s="177" t="str">
        <f t="shared" si="0"/>
        <v/>
      </c>
      <c r="E6" s="199"/>
      <c r="F6" s="173"/>
      <c r="G6" s="155"/>
      <c r="H6" s="145">
        <v>38</v>
      </c>
      <c r="I6" s="175"/>
      <c r="J6" s="177" t="str">
        <f t="shared" si="1"/>
        <v/>
      </c>
      <c r="K6" s="199"/>
      <c r="L6" s="173"/>
      <c r="M6" s="145">
        <v>72</v>
      </c>
      <c r="N6" s="175"/>
      <c r="O6" s="177" t="str">
        <f t="shared" si="2"/>
        <v/>
      </c>
      <c r="P6" s="199"/>
      <c r="Q6" s="173"/>
    </row>
    <row r="7" spans="1:17" ht="20.25" customHeight="1">
      <c r="A7" s="155"/>
      <c r="B7" s="145">
        <v>4</v>
      </c>
      <c r="C7" s="175"/>
      <c r="D7" s="177" t="str">
        <f t="shared" si="0"/>
        <v/>
      </c>
      <c r="E7" s="199"/>
      <c r="F7" s="173"/>
      <c r="G7" s="155"/>
      <c r="H7" s="145">
        <v>39</v>
      </c>
      <c r="I7" s="175"/>
      <c r="J7" s="177" t="str">
        <f t="shared" si="1"/>
        <v/>
      </c>
      <c r="K7" s="199"/>
      <c r="L7" s="173"/>
      <c r="M7" s="145">
        <v>73</v>
      </c>
      <c r="N7" s="175"/>
      <c r="O7" s="177" t="str">
        <f t="shared" si="2"/>
        <v/>
      </c>
      <c r="P7" s="199"/>
      <c r="Q7" s="173"/>
    </row>
    <row r="8" spans="1:17" ht="20.25" customHeight="1">
      <c r="A8" s="155"/>
      <c r="B8" s="145">
        <v>5</v>
      </c>
      <c r="C8" s="175"/>
      <c r="D8" s="177" t="str">
        <f t="shared" si="0"/>
        <v/>
      </c>
      <c r="E8" s="199"/>
      <c r="F8" s="173"/>
      <c r="G8" s="155"/>
      <c r="H8" s="145">
        <v>40</v>
      </c>
      <c r="I8" s="175"/>
      <c r="J8" s="177" t="str">
        <f t="shared" si="1"/>
        <v/>
      </c>
      <c r="K8" s="199"/>
      <c r="L8" s="173"/>
      <c r="M8" s="145">
        <v>74</v>
      </c>
      <c r="N8" s="175"/>
      <c r="O8" s="177" t="str">
        <f t="shared" si="2"/>
        <v/>
      </c>
      <c r="P8" s="199"/>
      <c r="Q8" s="173"/>
    </row>
    <row r="9" spans="1:17" ht="20.25" customHeight="1">
      <c r="A9" s="155"/>
      <c r="B9" s="145">
        <v>6</v>
      </c>
      <c r="C9" s="175"/>
      <c r="D9" s="177" t="str">
        <f t="shared" si="0"/>
        <v/>
      </c>
      <c r="E9" s="199"/>
      <c r="F9" s="173"/>
      <c r="G9" s="155"/>
      <c r="H9" s="145">
        <v>41</v>
      </c>
      <c r="I9" s="175"/>
      <c r="J9" s="177" t="str">
        <f t="shared" si="1"/>
        <v/>
      </c>
      <c r="K9" s="199"/>
      <c r="L9" s="173"/>
      <c r="M9" s="145">
        <v>75</v>
      </c>
      <c r="N9" s="175"/>
      <c r="O9" s="177" t="str">
        <f t="shared" si="2"/>
        <v/>
      </c>
      <c r="P9" s="199"/>
      <c r="Q9" s="173"/>
    </row>
    <row r="10" spans="1:17" ht="20.25" customHeight="1">
      <c r="A10" s="155"/>
      <c r="B10" s="145">
        <v>7</v>
      </c>
      <c r="C10" s="175"/>
      <c r="D10" s="177" t="str">
        <f t="shared" si="0"/>
        <v/>
      </c>
      <c r="E10" s="199"/>
      <c r="F10" s="173"/>
      <c r="G10" s="155"/>
      <c r="H10" s="145">
        <v>42</v>
      </c>
      <c r="I10" s="175"/>
      <c r="J10" s="177" t="str">
        <f t="shared" si="1"/>
        <v/>
      </c>
      <c r="K10" s="199"/>
      <c r="L10" s="173"/>
      <c r="M10" s="145">
        <v>76</v>
      </c>
      <c r="N10" s="175"/>
      <c r="O10" s="177" t="str">
        <f t="shared" si="2"/>
        <v/>
      </c>
      <c r="P10" s="199"/>
      <c r="Q10" s="173"/>
    </row>
    <row r="11" spans="1:17" ht="20.25" customHeight="1">
      <c r="A11" s="155"/>
      <c r="B11" s="145">
        <v>8</v>
      </c>
      <c r="C11" s="175"/>
      <c r="D11" s="177" t="str">
        <f t="shared" si="0"/>
        <v/>
      </c>
      <c r="E11" s="199"/>
      <c r="F11" s="173"/>
      <c r="G11" s="155"/>
      <c r="H11" s="145">
        <v>43</v>
      </c>
      <c r="I11" s="175"/>
      <c r="J11" s="177" t="str">
        <f t="shared" si="1"/>
        <v/>
      </c>
      <c r="K11" s="199"/>
      <c r="L11" s="173"/>
      <c r="M11" s="145">
        <v>77</v>
      </c>
      <c r="N11" s="175"/>
      <c r="O11" s="177" t="str">
        <f t="shared" si="2"/>
        <v/>
      </c>
      <c r="P11" s="199"/>
      <c r="Q11" s="173"/>
    </row>
    <row r="12" spans="1:17" ht="20.25" customHeight="1">
      <c r="A12" s="155"/>
      <c r="B12" s="145">
        <v>9</v>
      </c>
      <c r="C12" s="175"/>
      <c r="D12" s="177" t="str">
        <f t="shared" si="0"/>
        <v/>
      </c>
      <c r="E12" s="199"/>
      <c r="F12" s="173"/>
      <c r="G12" s="155"/>
      <c r="H12" s="145">
        <v>44</v>
      </c>
      <c r="I12" s="175"/>
      <c r="J12" s="177" t="str">
        <f t="shared" si="1"/>
        <v/>
      </c>
      <c r="K12" s="199"/>
      <c r="L12" s="173"/>
      <c r="M12" s="145">
        <v>78</v>
      </c>
      <c r="N12" s="175"/>
      <c r="O12" s="177" t="str">
        <f t="shared" si="2"/>
        <v/>
      </c>
      <c r="P12" s="199"/>
      <c r="Q12" s="173"/>
    </row>
    <row r="13" spans="1:17" ht="20.25" customHeight="1">
      <c r="A13" s="155"/>
      <c r="B13" s="145">
        <v>10</v>
      </c>
      <c r="C13" s="175"/>
      <c r="D13" s="177" t="str">
        <f t="shared" si="0"/>
        <v/>
      </c>
      <c r="E13" s="199"/>
      <c r="F13" s="173"/>
      <c r="G13" s="155"/>
      <c r="H13" s="145">
        <v>45</v>
      </c>
      <c r="I13" s="175"/>
      <c r="J13" s="177" t="str">
        <f t="shared" si="1"/>
        <v/>
      </c>
      <c r="K13" s="199"/>
      <c r="L13" s="173"/>
      <c r="M13" s="145">
        <v>79</v>
      </c>
      <c r="N13" s="175"/>
      <c r="O13" s="177" t="str">
        <f t="shared" si="2"/>
        <v/>
      </c>
      <c r="P13" s="199"/>
      <c r="Q13" s="173"/>
    </row>
    <row r="14" spans="1:17" ht="20.25" customHeight="1">
      <c r="A14" s="155"/>
      <c r="B14" s="145">
        <v>11</v>
      </c>
      <c r="C14" s="175"/>
      <c r="D14" s="177" t="str">
        <f t="shared" si="0"/>
        <v/>
      </c>
      <c r="E14" s="199"/>
      <c r="F14" s="173"/>
      <c r="G14" s="155"/>
      <c r="H14" s="145">
        <v>46</v>
      </c>
      <c r="I14" s="175"/>
      <c r="J14" s="177" t="str">
        <f t="shared" si="1"/>
        <v/>
      </c>
      <c r="K14" s="199"/>
      <c r="L14" s="173"/>
      <c r="M14" s="145">
        <v>80</v>
      </c>
      <c r="N14" s="175"/>
      <c r="O14" s="177" t="str">
        <f t="shared" si="2"/>
        <v/>
      </c>
      <c r="P14" s="199"/>
      <c r="Q14" s="173"/>
    </row>
    <row r="15" spans="1:17" ht="20.25" customHeight="1">
      <c r="A15" s="155"/>
      <c r="B15" s="145">
        <v>12</v>
      </c>
      <c r="C15" s="175"/>
      <c r="D15" s="177" t="str">
        <f t="shared" si="0"/>
        <v/>
      </c>
      <c r="E15" s="199"/>
      <c r="F15" s="173"/>
      <c r="G15" s="155"/>
      <c r="H15" s="145">
        <v>47</v>
      </c>
      <c r="I15" s="175"/>
      <c r="J15" s="177" t="str">
        <f t="shared" si="1"/>
        <v/>
      </c>
      <c r="K15" s="199"/>
      <c r="L15" s="173"/>
      <c r="M15" s="145">
        <v>81</v>
      </c>
      <c r="N15" s="175"/>
      <c r="O15" s="177" t="str">
        <f t="shared" si="2"/>
        <v/>
      </c>
      <c r="P15" s="199"/>
      <c r="Q15" s="173"/>
    </row>
    <row r="16" spans="1:17" ht="20.25" customHeight="1">
      <c r="A16" s="155"/>
      <c r="B16" s="145">
        <v>13</v>
      </c>
      <c r="C16" s="175"/>
      <c r="D16" s="177" t="str">
        <f t="shared" si="0"/>
        <v/>
      </c>
      <c r="E16" s="199"/>
      <c r="F16" s="173"/>
      <c r="G16" s="155"/>
      <c r="H16" s="145">
        <v>48</v>
      </c>
      <c r="I16" s="175"/>
      <c r="J16" s="177" t="str">
        <f t="shared" si="1"/>
        <v/>
      </c>
      <c r="K16" s="199"/>
      <c r="L16" s="173"/>
      <c r="M16" s="145">
        <v>82</v>
      </c>
      <c r="N16" s="175"/>
      <c r="O16" s="177" t="str">
        <f t="shared" si="2"/>
        <v/>
      </c>
      <c r="P16" s="199"/>
      <c r="Q16" s="173"/>
    </row>
    <row r="17" spans="1:17" ht="20.25" customHeight="1">
      <c r="A17" s="155"/>
      <c r="B17" s="145">
        <v>14</v>
      </c>
      <c r="C17" s="175"/>
      <c r="D17" s="177" t="str">
        <f t="shared" si="0"/>
        <v/>
      </c>
      <c r="E17" s="199"/>
      <c r="F17" s="173"/>
      <c r="G17" s="155"/>
      <c r="H17" s="145">
        <v>49</v>
      </c>
      <c r="I17" s="175"/>
      <c r="J17" s="177" t="str">
        <f t="shared" si="1"/>
        <v/>
      </c>
      <c r="K17" s="199"/>
      <c r="L17" s="173"/>
      <c r="M17" s="145">
        <v>83</v>
      </c>
      <c r="N17" s="175"/>
      <c r="O17" s="177" t="str">
        <f t="shared" si="2"/>
        <v/>
      </c>
      <c r="P17" s="199"/>
      <c r="Q17" s="173"/>
    </row>
    <row r="18" spans="1:17" ht="20.25" customHeight="1">
      <c r="A18" s="155"/>
      <c r="B18" s="145">
        <v>15</v>
      </c>
      <c r="C18" s="175"/>
      <c r="D18" s="177" t="str">
        <f t="shared" si="0"/>
        <v/>
      </c>
      <c r="E18" s="199"/>
      <c r="F18" s="173"/>
      <c r="G18" s="155"/>
      <c r="H18" s="145">
        <v>50</v>
      </c>
      <c r="I18" s="175"/>
      <c r="J18" s="177" t="str">
        <f t="shared" si="1"/>
        <v/>
      </c>
      <c r="K18" s="199"/>
      <c r="L18" s="173"/>
      <c r="M18" s="145">
        <v>84</v>
      </c>
      <c r="N18" s="175"/>
      <c r="O18" s="177" t="str">
        <f t="shared" si="2"/>
        <v/>
      </c>
      <c r="P18" s="199"/>
      <c r="Q18" s="173"/>
    </row>
    <row r="19" spans="1:17" ht="20.25" customHeight="1">
      <c r="A19" s="155"/>
      <c r="B19" s="145">
        <v>16</v>
      </c>
      <c r="C19" s="175"/>
      <c r="D19" s="177" t="str">
        <f t="shared" si="0"/>
        <v/>
      </c>
      <c r="E19" s="199"/>
      <c r="F19" s="173"/>
      <c r="G19" s="155"/>
      <c r="H19" s="145">
        <v>51</v>
      </c>
      <c r="I19" s="175"/>
      <c r="J19" s="177" t="str">
        <f t="shared" si="1"/>
        <v/>
      </c>
      <c r="K19" s="199"/>
      <c r="L19" s="173"/>
      <c r="M19" s="145">
        <v>85</v>
      </c>
      <c r="N19" s="175"/>
      <c r="O19" s="177" t="str">
        <f t="shared" si="2"/>
        <v/>
      </c>
      <c r="P19" s="199"/>
      <c r="Q19" s="173"/>
    </row>
    <row r="20" spans="1:17" ht="20.25" customHeight="1">
      <c r="A20" s="155"/>
      <c r="B20" s="145">
        <v>17</v>
      </c>
      <c r="C20" s="175"/>
      <c r="D20" s="177" t="str">
        <f t="shared" si="0"/>
        <v/>
      </c>
      <c r="E20" s="199"/>
      <c r="F20" s="173"/>
      <c r="G20" s="155"/>
      <c r="H20" s="145">
        <v>52</v>
      </c>
      <c r="I20" s="175"/>
      <c r="J20" s="177" t="str">
        <f t="shared" si="1"/>
        <v/>
      </c>
      <c r="K20" s="199"/>
      <c r="L20" s="173"/>
      <c r="M20" s="145">
        <v>86</v>
      </c>
      <c r="N20" s="175"/>
      <c r="O20" s="177" t="str">
        <f t="shared" si="2"/>
        <v/>
      </c>
      <c r="P20" s="199"/>
      <c r="Q20" s="173"/>
    </row>
    <row r="21" spans="1:17" ht="20.25" customHeight="1">
      <c r="A21" s="155"/>
      <c r="B21" s="145">
        <v>18</v>
      </c>
      <c r="C21" s="175"/>
      <c r="D21" s="177" t="str">
        <f t="shared" si="0"/>
        <v/>
      </c>
      <c r="E21" s="199"/>
      <c r="F21" s="173"/>
      <c r="G21" s="155"/>
      <c r="H21" s="145">
        <v>53</v>
      </c>
      <c r="I21" s="175"/>
      <c r="J21" s="177" t="str">
        <f t="shared" si="1"/>
        <v/>
      </c>
      <c r="K21" s="199"/>
      <c r="L21" s="173"/>
      <c r="M21" s="145">
        <v>87</v>
      </c>
      <c r="N21" s="175"/>
      <c r="O21" s="177" t="str">
        <f t="shared" si="2"/>
        <v/>
      </c>
      <c r="P21" s="199"/>
      <c r="Q21" s="173"/>
    </row>
    <row r="22" spans="1:17" ht="20.25" customHeight="1">
      <c r="A22" s="155"/>
      <c r="B22" s="145">
        <v>19</v>
      </c>
      <c r="C22" s="175"/>
      <c r="D22" s="177" t="str">
        <f t="shared" si="0"/>
        <v/>
      </c>
      <c r="E22" s="199"/>
      <c r="F22" s="173"/>
      <c r="G22" s="155"/>
      <c r="H22" s="145">
        <v>54</v>
      </c>
      <c r="I22" s="175"/>
      <c r="J22" s="177" t="str">
        <f t="shared" si="1"/>
        <v/>
      </c>
      <c r="K22" s="199"/>
      <c r="L22" s="173"/>
      <c r="M22" s="145">
        <v>88</v>
      </c>
      <c r="N22" s="175"/>
      <c r="O22" s="177" t="str">
        <f t="shared" si="2"/>
        <v/>
      </c>
      <c r="P22" s="199"/>
      <c r="Q22" s="173"/>
    </row>
    <row r="23" spans="1:17" ht="20.25" customHeight="1">
      <c r="A23" s="155"/>
      <c r="B23" s="145">
        <v>20</v>
      </c>
      <c r="C23" s="175"/>
      <c r="D23" s="177" t="str">
        <f t="shared" si="0"/>
        <v/>
      </c>
      <c r="E23" s="199"/>
      <c r="F23" s="173"/>
      <c r="G23" s="155"/>
      <c r="H23" s="145">
        <v>55</v>
      </c>
      <c r="I23" s="175"/>
      <c r="J23" s="177" t="str">
        <f t="shared" si="1"/>
        <v/>
      </c>
      <c r="K23" s="199"/>
      <c r="L23" s="173"/>
      <c r="M23" s="145">
        <v>89</v>
      </c>
      <c r="N23" s="175"/>
      <c r="O23" s="177" t="str">
        <f t="shared" si="2"/>
        <v/>
      </c>
      <c r="P23" s="199"/>
      <c r="Q23" s="173"/>
    </row>
    <row r="24" spans="1:17" ht="20.25" customHeight="1">
      <c r="A24" s="155"/>
      <c r="B24" s="145">
        <v>21</v>
      </c>
      <c r="C24" s="175"/>
      <c r="D24" s="177" t="str">
        <f t="shared" si="0"/>
        <v/>
      </c>
      <c r="E24" s="199"/>
      <c r="F24" s="173"/>
      <c r="G24" s="155"/>
      <c r="H24" s="145">
        <v>56</v>
      </c>
      <c r="I24" s="175"/>
      <c r="J24" s="177" t="str">
        <f t="shared" si="1"/>
        <v/>
      </c>
      <c r="K24" s="199"/>
      <c r="L24" s="173"/>
      <c r="M24" s="145">
        <v>90</v>
      </c>
      <c r="N24" s="175"/>
      <c r="O24" s="177" t="str">
        <f t="shared" si="2"/>
        <v/>
      </c>
      <c r="P24" s="199"/>
      <c r="Q24" s="173"/>
    </row>
    <row r="25" spans="1:17" ht="20.25" customHeight="1">
      <c r="A25" s="155"/>
      <c r="B25" s="145">
        <v>22</v>
      </c>
      <c r="C25" s="175"/>
      <c r="D25" s="177" t="str">
        <f t="shared" si="0"/>
        <v/>
      </c>
      <c r="E25" s="199"/>
      <c r="F25" s="173"/>
      <c r="G25" s="155"/>
      <c r="H25" s="145">
        <v>57</v>
      </c>
      <c r="I25" s="175"/>
      <c r="J25" s="177" t="str">
        <f t="shared" si="1"/>
        <v/>
      </c>
      <c r="K25" s="199"/>
      <c r="L25" s="173"/>
      <c r="M25" s="145">
        <v>91</v>
      </c>
      <c r="N25" s="175"/>
      <c r="O25" s="177" t="str">
        <f t="shared" si="2"/>
        <v/>
      </c>
      <c r="P25" s="199"/>
      <c r="Q25" s="173"/>
    </row>
    <row r="26" spans="1:17" ht="20.25" customHeight="1">
      <c r="A26" s="155"/>
      <c r="B26" s="145">
        <v>23</v>
      </c>
      <c r="C26" s="175"/>
      <c r="D26" s="177" t="str">
        <f t="shared" si="0"/>
        <v/>
      </c>
      <c r="E26" s="199"/>
      <c r="F26" s="173"/>
      <c r="G26" s="155"/>
      <c r="H26" s="145">
        <v>58</v>
      </c>
      <c r="I26" s="175"/>
      <c r="J26" s="177" t="str">
        <f t="shared" si="1"/>
        <v/>
      </c>
      <c r="K26" s="199"/>
      <c r="L26" s="173"/>
      <c r="M26" s="145">
        <v>92</v>
      </c>
      <c r="N26" s="175"/>
      <c r="O26" s="177" t="str">
        <f t="shared" si="2"/>
        <v/>
      </c>
      <c r="P26" s="199"/>
      <c r="Q26" s="173"/>
    </row>
    <row r="27" spans="1:17" ht="20.25" customHeight="1">
      <c r="A27" s="155"/>
      <c r="B27" s="145">
        <v>24</v>
      </c>
      <c r="C27" s="175"/>
      <c r="D27" s="177" t="str">
        <f t="shared" si="0"/>
        <v/>
      </c>
      <c r="E27" s="199"/>
      <c r="F27" s="173"/>
      <c r="G27" s="155"/>
      <c r="H27" s="145">
        <v>59</v>
      </c>
      <c r="I27" s="175"/>
      <c r="J27" s="177" t="str">
        <f t="shared" si="1"/>
        <v/>
      </c>
      <c r="K27" s="199"/>
      <c r="L27" s="173"/>
      <c r="M27" s="145">
        <v>93</v>
      </c>
      <c r="N27" s="175"/>
      <c r="O27" s="177" t="str">
        <f t="shared" si="2"/>
        <v/>
      </c>
      <c r="P27" s="199"/>
      <c r="Q27" s="173"/>
    </row>
    <row r="28" spans="1:17" ht="20.25" customHeight="1">
      <c r="A28" s="155"/>
      <c r="B28" s="145">
        <v>25</v>
      </c>
      <c r="C28" s="175"/>
      <c r="D28" s="177" t="str">
        <f t="shared" si="0"/>
        <v/>
      </c>
      <c r="E28" s="199"/>
      <c r="F28" s="173"/>
      <c r="G28" s="155"/>
      <c r="H28" s="145">
        <v>60</v>
      </c>
      <c r="I28" s="175"/>
      <c r="J28" s="177" t="str">
        <f t="shared" si="1"/>
        <v/>
      </c>
      <c r="K28" s="199"/>
      <c r="L28" s="173"/>
      <c r="M28" s="145">
        <v>94</v>
      </c>
      <c r="N28" s="175"/>
      <c r="O28" s="177" t="str">
        <f t="shared" si="2"/>
        <v/>
      </c>
      <c r="P28" s="199"/>
      <c r="Q28" s="173"/>
    </row>
    <row r="29" spans="1:17" ht="20.25" customHeight="1">
      <c r="A29" s="155"/>
      <c r="B29" s="145">
        <v>26</v>
      </c>
      <c r="C29" s="175"/>
      <c r="D29" s="177" t="str">
        <f t="shared" si="0"/>
        <v/>
      </c>
      <c r="E29" s="199"/>
      <c r="F29" s="173"/>
      <c r="G29" s="155"/>
      <c r="H29" s="145">
        <v>61</v>
      </c>
      <c r="I29" s="175"/>
      <c r="J29" s="177" t="str">
        <f t="shared" si="1"/>
        <v/>
      </c>
      <c r="K29" s="199"/>
      <c r="L29" s="173"/>
      <c r="M29" s="145">
        <v>95</v>
      </c>
      <c r="N29" s="175"/>
      <c r="O29" s="177" t="str">
        <f t="shared" si="2"/>
        <v/>
      </c>
      <c r="P29" s="199"/>
      <c r="Q29" s="173"/>
    </row>
    <row r="30" spans="1:17" ht="20.25" customHeight="1">
      <c r="A30" s="155"/>
      <c r="B30" s="145">
        <v>27</v>
      </c>
      <c r="C30" s="175"/>
      <c r="D30" s="177" t="str">
        <f t="shared" si="0"/>
        <v/>
      </c>
      <c r="E30" s="199"/>
      <c r="F30" s="173"/>
      <c r="G30" s="155"/>
      <c r="H30" s="145">
        <v>62</v>
      </c>
      <c r="I30" s="175"/>
      <c r="J30" s="177" t="str">
        <f t="shared" si="1"/>
        <v/>
      </c>
      <c r="K30" s="199"/>
      <c r="L30" s="173"/>
      <c r="M30" s="145">
        <v>96</v>
      </c>
      <c r="N30" s="175"/>
      <c r="O30" s="177" t="str">
        <f t="shared" si="2"/>
        <v/>
      </c>
      <c r="P30" s="199"/>
      <c r="Q30" s="173"/>
    </row>
    <row r="31" spans="1:17" ht="20.25" customHeight="1">
      <c r="A31" s="155"/>
      <c r="B31" s="145">
        <v>28</v>
      </c>
      <c r="C31" s="175"/>
      <c r="D31" s="177" t="str">
        <f t="shared" si="0"/>
        <v/>
      </c>
      <c r="E31" s="199"/>
      <c r="F31" s="173"/>
      <c r="G31" s="155"/>
      <c r="H31" s="145">
        <v>63</v>
      </c>
      <c r="I31" s="175"/>
      <c r="J31" s="177" t="str">
        <f t="shared" si="1"/>
        <v/>
      </c>
      <c r="K31" s="199"/>
      <c r="L31" s="173"/>
      <c r="M31" s="145">
        <v>97</v>
      </c>
      <c r="N31" s="175"/>
      <c r="O31" s="177" t="str">
        <f t="shared" si="2"/>
        <v/>
      </c>
      <c r="P31" s="199"/>
      <c r="Q31" s="173"/>
    </row>
    <row r="32" spans="1:17" ht="20.25" customHeight="1">
      <c r="A32" s="155"/>
      <c r="B32" s="145">
        <v>29</v>
      </c>
      <c r="C32" s="175"/>
      <c r="D32" s="177" t="str">
        <f t="shared" si="0"/>
        <v/>
      </c>
      <c r="E32" s="199"/>
      <c r="F32" s="173"/>
      <c r="G32" s="155"/>
      <c r="H32" s="145">
        <v>64</v>
      </c>
      <c r="I32" s="175"/>
      <c r="J32" s="177" t="str">
        <f t="shared" si="1"/>
        <v/>
      </c>
      <c r="K32" s="199"/>
      <c r="L32" s="173"/>
      <c r="M32" s="145">
        <v>98</v>
      </c>
      <c r="N32" s="175"/>
      <c r="O32" s="177" t="str">
        <f t="shared" si="2"/>
        <v/>
      </c>
      <c r="P32" s="199"/>
      <c r="Q32" s="173"/>
    </row>
    <row r="33" spans="1:17" ht="20.25" customHeight="1">
      <c r="A33" s="155"/>
      <c r="B33" s="145">
        <v>30</v>
      </c>
      <c r="C33" s="175"/>
      <c r="D33" s="177" t="str">
        <f t="shared" si="0"/>
        <v/>
      </c>
      <c r="E33" s="199"/>
      <c r="F33" s="173"/>
      <c r="G33" s="155"/>
      <c r="H33" s="145">
        <v>65</v>
      </c>
      <c r="I33" s="175"/>
      <c r="J33" s="177" t="str">
        <f t="shared" si="1"/>
        <v/>
      </c>
      <c r="K33" s="199"/>
      <c r="L33" s="173"/>
      <c r="M33" s="145">
        <v>99</v>
      </c>
      <c r="N33" s="175"/>
      <c r="O33" s="177" t="str">
        <f t="shared" si="2"/>
        <v/>
      </c>
      <c r="P33" s="199"/>
      <c r="Q33" s="173"/>
    </row>
    <row r="34" spans="1:17" ht="20.25" customHeight="1">
      <c r="A34" s="155"/>
      <c r="B34" s="145">
        <v>31</v>
      </c>
      <c r="C34" s="175"/>
      <c r="D34" s="177" t="str">
        <f t="shared" si="0"/>
        <v/>
      </c>
      <c r="E34" s="199"/>
      <c r="F34" s="173"/>
      <c r="G34" s="155"/>
      <c r="H34" s="145">
        <v>66</v>
      </c>
      <c r="I34" s="175"/>
      <c r="J34" s="177" t="str">
        <f t="shared" si="1"/>
        <v/>
      </c>
      <c r="K34" s="199"/>
      <c r="L34" s="173"/>
      <c r="M34" s="145">
        <v>100</v>
      </c>
      <c r="N34" s="175"/>
      <c r="O34" s="177" t="str">
        <f t="shared" si="2"/>
        <v/>
      </c>
      <c r="P34" s="199"/>
      <c r="Q34" s="173"/>
    </row>
    <row r="35" spans="1:17" ht="20.25" customHeight="1">
      <c r="A35" s="155"/>
      <c r="B35" s="145">
        <v>32</v>
      </c>
      <c r="C35" s="175"/>
      <c r="D35" s="177" t="str">
        <f t="shared" si="0"/>
        <v/>
      </c>
      <c r="E35" s="199"/>
      <c r="F35" s="173"/>
      <c r="G35" s="155"/>
      <c r="H35" s="145">
        <v>67</v>
      </c>
      <c r="I35" s="175"/>
      <c r="J35" s="177" t="str">
        <f t="shared" si="1"/>
        <v/>
      </c>
      <c r="K35" s="199"/>
      <c r="L35" s="173"/>
      <c r="M35" s="145">
        <v>101</v>
      </c>
      <c r="N35" s="175"/>
      <c r="O35" s="177" t="str">
        <f t="shared" si="2"/>
        <v/>
      </c>
      <c r="P35" s="199"/>
      <c r="Q35" s="173"/>
    </row>
    <row r="36" spans="1:17" ht="20.25" customHeight="1">
      <c r="A36" s="155"/>
      <c r="B36" s="145">
        <v>33</v>
      </c>
      <c r="C36" s="175"/>
      <c r="D36" s="177" t="str">
        <f t="shared" si="0"/>
        <v/>
      </c>
      <c r="E36" s="199"/>
      <c r="F36" s="173"/>
      <c r="G36" s="155"/>
      <c r="H36" s="145">
        <v>68</v>
      </c>
      <c r="I36" s="175"/>
      <c r="J36" s="177" t="str">
        <f t="shared" si="1"/>
        <v/>
      </c>
      <c r="K36" s="199"/>
      <c r="L36" s="173"/>
      <c r="M36" s="145">
        <v>102</v>
      </c>
      <c r="N36" s="175"/>
      <c r="O36" s="177" t="str">
        <f t="shared" si="2"/>
        <v/>
      </c>
      <c r="P36" s="199"/>
      <c r="Q36" s="173"/>
    </row>
    <row r="37" spans="1:17" ht="20.25" customHeight="1">
      <c r="A37" s="155"/>
      <c r="B37" s="145">
        <v>34</v>
      </c>
      <c r="C37" s="175"/>
      <c r="D37" s="177" t="str">
        <f t="shared" si="0"/>
        <v/>
      </c>
      <c r="E37" s="199"/>
      <c r="F37" s="173"/>
      <c r="G37" s="155"/>
      <c r="H37" s="145">
        <v>69</v>
      </c>
      <c r="I37" s="175"/>
      <c r="J37" s="177" t="str">
        <f t="shared" si="1"/>
        <v/>
      </c>
      <c r="K37" s="199"/>
      <c r="L37" s="173"/>
      <c r="M37" s="145">
        <v>103</v>
      </c>
      <c r="N37" s="175"/>
      <c r="O37" s="177" t="str">
        <f t="shared" si="2"/>
        <v/>
      </c>
      <c r="P37" s="199"/>
      <c r="Q37" s="173"/>
    </row>
    <row r="38" spans="1:17" ht="20.25" customHeight="1">
      <c r="A38" s="155"/>
      <c r="B38" s="145">
        <v>35</v>
      </c>
      <c r="C38" s="175"/>
      <c r="D38" s="177" t="str">
        <f t="shared" si="0"/>
        <v/>
      </c>
      <c r="E38" s="199"/>
      <c r="F38" s="173"/>
      <c r="G38" s="155"/>
      <c r="H38" s="308" t="s">
        <v>233</v>
      </c>
      <c r="I38" s="309"/>
      <c r="J38" s="309"/>
      <c r="K38" s="309"/>
      <c r="L38" s="189" t="str">
        <f>IF(OR(K4="",L4=""),"",SUM($L$4:$L$37))</f>
        <v/>
      </c>
      <c r="M38" s="308" t="s">
        <v>233</v>
      </c>
      <c r="N38" s="309"/>
      <c r="O38" s="309"/>
      <c r="P38" s="309"/>
      <c r="Q38" s="189" t="str">
        <f>IF(OR($P$4="",$Q$4=""),"",SUM($Q$4:$Q$37))</f>
        <v/>
      </c>
    </row>
    <row r="39" spans="1:17" ht="20.25" customHeight="1" thickBot="1">
      <c r="A39" s="155"/>
      <c r="B39" s="278" t="s">
        <v>234</v>
      </c>
      <c r="C39" s="279"/>
      <c r="D39" s="279"/>
      <c r="E39" s="280"/>
      <c r="F39" s="188" t="str">
        <f>IF(OR($E$4="",$F$4=""),"",SUM($F$4:$F$38))</f>
        <v/>
      </c>
      <c r="G39" s="155"/>
      <c r="H39" s="299" t="s">
        <v>235</v>
      </c>
      <c r="I39" s="300"/>
      <c r="J39" s="300"/>
      <c r="K39" s="300"/>
      <c r="L39" s="188" t="str">
        <f>IF(OR($L$4="",$L$4=""),"",SUM($F$39+$L$38))</f>
        <v/>
      </c>
      <c r="M39" s="299" t="s">
        <v>236</v>
      </c>
      <c r="N39" s="300"/>
      <c r="O39" s="300"/>
      <c r="P39" s="300"/>
      <c r="Q39" s="188" t="str">
        <f>IF(OR(P4="",Q4=""),"",SUM($L$39+$Q$38))</f>
        <v/>
      </c>
    </row>
    <row r="40" spans="1:17" ht="20.25" customHeight="1" thickTop="1">
      <c r="A40" s="155"/>
      <c r="G40" s="155"/>
    </row>
  </sheetData>
  <sheetProtection algorithmName="SHA-512" hashValue="KN0VxGQa7/2xsWFSkeLEhzsKKQyAIjlVYlCzub8OmxqiIO8BYFWlpMVSzhQ2w0dYyws2NOMFmaGHnPNY5nGR9g==" saltValue="zw69ucfcuFLowNZ+pd138A==" spinCount="100000" sheet="1" objects="1" scenarios="1"/>
  <mergeCells count="11">
    <mergeCell ref="O1:P1"/>
    <mergeCell ref="N2:P2"/>
    <mergeCell ref="M38:P38"/>
    <mergeCell ref="M39:P39"/>
    <mergeCell ref="D1:E1"/>
    <mergeCell ref="B39:E39"/>
    <mergeCell ref="C2:E2"/>
    <mergeCell ref="J1:K1"/>
    <mergeCell ref="I2:K2"/>
    <mergeCell ref="H39:K39"/>
    <mergeCell ref="H38:K38"/>
  </mergeCells>
  <phoneticPr fontId="1"/>
  <pageMargins left="0.25" right="0.25" top="0.75" bottom="0.75" header="0.3" footer="0.3"/>
  <pageSetup paperSize="9" orientation="portrait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99"/>
  </sheetPr>
  <dimension ref="A1:R41"/>
  <sheetViews>
    <sheetView showWhiteSpace="0" view="pageLayout" zoomScaleNormal="100" zoomScaleSheetLayoutView="100" workbookViewId="0">
      <selection activeCell="E4" sqref="E4"/>
    </sheetView>
  </sheetViews>
  <sheetFormatPr defaultColWidth="8.875" defaultRowHeight="19.5" customHeight="1"/>
  <cols>
    <col min="1" max="1" width="3.125" style="139" customWidth="1"/>
    <col min="2" max="2" width="5.375" style="149" customWidth="1"/>
    <col min="3" max="3" width="14.125" style="137" customWidth="1"/>
    <col min="4" max="4" width="15.75" style="138" customWidth="1"/>
    <col min="5" max="5" width="36.625" customWidth="1"/>
    <col min="6" max="6" width="15.625" style="139" customWidth="1"/>
    <col min="7" max="7" width="3.125" style="139" customWidth="1"/>
    <col min="8" max="8" width="5.375" style="149" customWidth="1"/>
    <col min="9" max="9" width="14.125" style="137" customWidth="1"/>
    <col min="10" max="10" width="15.75" style="138" customWidth="1"/>
    <col min="11" max="11" width="29.5" customWidth="1"/>
    <col min="12" max="12" width="21.375" style="139" customWidth="1"/>
    <col min="13" max="13" width="4.125" style="155" customWidth="1"/>
    <col min="14" max="14" width="5.375" style="149" customWidth="1"/>
    <col min="15" max="15" width="14.125" style="137" customWidth="1"/>
    <col min="16" max="16" width="15.75" style="138" customWidth="1"/>
    <col min="17" max="17" width="31.875" customWidth="1"/>
    <col min="18" max="18" width="15.625" style="139" customWidth="1"/>
  </cols>
  <sheetData>
    <row r="1" spans="1:18" s="5" customFormat="1" ht="19.5" customHeight="1" thickTop="1">
      <c r="A1" s="190"/>
      <c r="B1" s="135" t="s">
        <v>166</v>
      </c>
      <c r="C1" s="136"/>
      <c r="D1" s="289" t="s">
        <v>237</v>
      </c>
      <c r="E1" s="277"/>
      <c r="F1" s="198" t="s">
        <v>215</v>
      </c>
      <c r="G1" s="190"/>
      <c r="H1" s="135" t="s">
        <v>87</v>
      </c>
      <c r="I1" s="136"/>
      <c r="J1" s="289" t="s">
        <v>237</v>
      </c>
      <c r="K1" s="277"/>
      <c r="L1" s="200"/>
      <c r="M1" s="200"/>
      <c r="N1" s="135" t="s">
        <v>174</v>
      </c>
      <c r="O1" s="136"/>
      <c r="P1" s="289" t="s">
        <v>237</v>
      </c>
      <c r="Q1" s="277"/>
      <c r="R1" s="200"/>
    </row>
    <row r="2" spans="1:18" s="5" customFormat="1" ht="19.5" customHeight="1" thickBot="1">
      <c r="A2" s="8"/>
      <c r="B2" s="135"/>
      <c r="C2" s="315" t="s">
        <v>238</v>
      </c>
      <c r="D2" s="315"/>
      <c r="E2" s="316"/>
      <c r="F2" s="172">
        <f>学区科目テーブル!$E$29</f>
        <v>0</v>
      </c>
      <c r="G2" s="8"/>
      <c r="H2" s="135"/>
      <c r="I2" s="312" t="s">
        <v>238</v>
      </c>
      <c r="J2" s="312"/>
      <c r="K2" s="312"/>
      <c r="L2" s="8"/>
      <c r="M2" s="8"/>
      <c r="N2" s="135"/>
      <c r="O2" s="312" t="s">
        <v>238</v>
      </c>
      <c r="P2" s="312"/>
      <c r="Q2" s="312"/>
      <c r="R2" s="8"/>
    </row>
    <row r="3" spans="1:18" ht="19.5" customHeight="1" thickTop="1">
      <c r="A3" s="155"/>
      <c r="B3" s="140" t="s">
        <v>161</v>
      </c>
      <c r="C3" s="141" t="s">
        <v>157</v>
      </c>
      <c r="D3" s="142" t="s">
        <v>190</v>
      </c>
      <c r="E3" s="143" t="s">
        <v>159</v>
      </c>
      <c r="F3" s="144" t="s">
        <v>160</v>
      </c>
      <c r="G3" s="155"/>
      <c r="H3" s="140" t="s">
        <v>161</v>
      </c>
      <c r="I3" s="141" t="s">
        <v>157</v>
      </c>
      <c r="J3" s="142" t="s">
        <v>190</v>
      </c>
      <c r="K3" s="143" t="s">
        <v>159</v>
      </c>
      <c r="L3" s="144" t="s">
        <v>160</v>
      </c>
      <c r="N3" s="140" t="s">
        <v>161</v>
      </c>
      <c r="O3" s="141" t="s">
        <v>157</v>
      </c>
      <c r="P3" s="142" t="s">
        <v>190</v>
      </c>
      <c r="Q3" s="143" t="s">
        <v>159</v>
      </c>
      <c r="R3" s="144" t="s">
        <v>160</v>
      </c>
    </row>
    <row r="4" spans="1:18" s="11" customFormat="1" ht="19.5" customHeight="1">
      <c r="A4" s="201"/>
      <c r="B4" s="202">
        <v>1</v>
      </c>
      <c r="C4" s="175"/>
      <c r="D4" s="177" t="str">
        <f>IF(AND(F4="",E4=""),"","需用費")</f>
        <v/>
      </c>
      <c r="E4" s="199"/>
      <c r="F4" s="173"/>
      <c r="G4" s="201"/>
      <c r="H4" s="202">
        <v>37</v>
      </c>
      <c r="I4" s="175"/>
      <c r="J4" s="177" t="str">
        <f t="shared" ref="J4:J38" si="0">IF(AND(L4="",K4=""),"","需用費")</f>
        <v/>
      </c>
      <c r="K4" s="199"/>
      <c r="L4" s="173"/>
      <c r="M4" s="201"/>
      <c r="N4" s="202">
        <v>72</v>
      </c>
      <c r="O4" s="175"/>
      <c r="P4" s="177" t="str">
        <f t="shared" ref="P4:P38" si="1">IF(AND(R4="",Q4=""),"","需用費")</f>
        <v/>
      </c>
      <c r="Q4" s="199"/>
      <c r="R4" s="173"/>
    </row>
    <row r="5" spans="1:18" s="11" customFormat="1" ht="19.5" customHeight="1">
      <c r="A5" s="201"/>
      <c r="B5" s="202">
        <v>2</v>
      </c>
      <c r="C5" s="175"/>
      <c r="D5" s="177" t="str">
        <f t="shared" ref="D5:D39" si="2">IF(AND(F5="",E5=""),"","需用費")</f>
        <v/>
      </c>
      <c r="E5" s="199"/>
      <c r="F5" s="173"/>
      <c r="G5" s="201"/>
      <c r="H5" s="202">
        <v>38</v>
      </c>
      <c r="I5" s="175"/>
      <c r="J5" s="177" t="str">
        <f t="shared" si="0"/>
        <v/>
      </c>
      <c r="K5" s="199"/>
      <c r="L5" s="173"/>
      <c r="M5" s="201"/>
      <c r="N5" s="202">
        <v>73</v>
      </c>
      <c r="O5" s="175"/>
      <c r="P5" s="177" t="str">
        <f t="shared" si="1"/>
        <v/>
      </c>
      <c r="Q5" s="199"/>
      <c r="R5" s="173"/>
    </row>
    <row r="6" spans="1:18" s="11" customFormat="1" ht="19.5" customHeight="1">
      <c r="A6" s="201"/>
      <c r="B6" s="202">
        <v>3</v>
      </c>
      <c r="C6" s="175"/>
      <c r="D6" s="177" t="str">
        <f t="shared" si="2"/>
        <v/>
      </c>
      <c r="E6" s="199"/>
      <c r="F6" s="173"/>
      <c r="G6" s="201"/>
      <c r="H6" s="202">
        <v>39</v>
      </c>
      <c r="I6" s="175"/>
      <c r="J6" s="177" t="str">
        <f t="shared" si="0"/>
        <v/>
      </c>
      <c r="K6" s="199"/>
      <c r="L6" s="173"/>
      <c r="M6" s="201"/>
      <c r="N6" s="202">
        <v>74</v>
      </c>
      <c r="O6" s="175"/>
      <c r="P6" s="177" t="str">
        <f t="shared" si="1"/>
        <v/>
      </c>
      <c r="Q6" s="199"/>
      <c r="R6" s="173"/>
    </row>
    <row r="7" spans="1:18" s="11" customFormat="1" ht="19.5" customHeight="1">
      <c r="A7" s="201"/>
      <c r="B7" s="202">
        <v>4</v>
      </c>
      <c r="C7" s="175"/>
      <c r="D7" s="177" t="str">
        <f t="shared" si="2"/>
        <v/>
      </c>
      <c r="E7" s="199"/>
      <c r="F7" s="173"/>
      <c r="G7" s="201"/>
      <c r="H7" s="202">
        <v>40</v>
      </c>
      <c r="I7" s="175"/>
      <c r="J7" s="177" t="str">
        <f t="shared" si="0"/>
        <v/>
      </c>
      <c r="K7" s="199"/>
      <c r="L7" s="173"/>
      <c r="M7" s="201"/>
      <c r="N7" s="202">
        <v>75</v>
      </c>
      <c r="O7" s="175"/>
      <c r="P7" s="177" t="str">
        <f t="shared" si="1"/>
        <v/>
      </c>
      <c r="Q7" s="199"/>
      <c r="R7" s="173"/>
    </row>
    <row r="8" spans="1:18" s="11" customFormat="1" ht="19.5" customHeight="1">
      <c r="A8" s="201"/>
      <c r="B8" s="202">
        <v>5</v>
      </c>
      <c r="C8" s="175"/>
      <c r="D8" s="177" t="str">
        <f t="shared" si="2"/>
        <v/>
      </c>
      <c r="E8" s="199"/>
      <c r="F8" s="173"/>
      <c r="G8" s="201"/>
      <c r="H8" s="202">
        <v>41</v>
      </c>
      <c r="I8" s="175"/>
      <c r="J8" s="177" t="str">
        <f t="shared" si="0"/>
        <v/>
      </c>
      <c r="K8" s="199"/>
      <c r="L8" s="173"/>
      <c r="M8" s="201"/>
      <c r="N8" s="202">
        <v>76</v>
      </c>
      <c r="O8" s="175"/>
      <c r="P8" s="177" t="str">
        <f t="shared" si="1"/>
        <v/>
      </c>
      <c r="Q8" s="199"/>
      <c r="R8" s="173"/>
    </row>
    <row r="9" spans="1:18" s="11" customFormat="1" ht="19.5" customHeight="1">
      <c r="A9" s="201"/>
      <c r="B9" s="202">
        <v>6</v>
      </c>
      <c r="C9" s="175"/>
      <c r="D9" s="177" t="str">
        <f t="shared" si="2"/>
        <v/>
      </c>
      <c r="E9" s="199"/>
      <c r="F9" s="173"/>
      <c r="G9" s="201"/>
      <c r="H9" s="202">
        <v>42</v>
      </c>
      <c r="I9" s="175"/>
      <c r="J9" s="177" t="str">
        <f t="shared" si="0"/>
        <v/>
      </c>
      <c r="K9" s="199"/>
      <c r="L9" s="173"/>
      <c r="M9" s="201"/>
      <c r="N9" s="202">
        <v>77</v>
      </c>
      <c r="O9" s="175"/>
      <c r="P9" s="177" t="str">
        <f t="shared" si="1"/>
        <v/>
      </c>
      <c r="Q9" s="199"/>
      <c r="R9" s="173"/>
    </row>
    <row r="10" spans="1:18" s="11" customFormat="1" ht="19.5" customHeight="1">
      <c r="A10" s="201"/>
      <c r="B10" s="202">
        <v>7</v>
      </c>
      <c r="C10" s="175"/>
      <c r="D10" s="177" t="str">
        <f t="shared" si="2"/>
        <v/>
      </c>
      <c r="E10" s="199"/>
      <c r="F10" s="173"/>
      <c r="G10" s="201"/>
      <c r="H10" s="202">
        <v>43</v>
      </c>
      <c r="I10" s="175"/>
      <c r="J10" s="177" t="str">
        <f t="shared" si="0"/>
        <v/>
      </c>
      <c r="K10" s="199"/>
      <c r="L10" s="173"/>
      <c r="M10" s="201"/>
      <c r="N10" s="202">
        <v>78</v>
      </c>
      <c r="O10" s="175"/>
      <c r="P10" s="177" t="str">
        <f t="shared" si="1"/>
        <v/>
      </c>
      <c r="Q10" s="199"/>
      <c r="R10" s="173"/>
    </row>
    <row r="11" spans="1:18" s="11" customFormat="1" ht="19.5" customHeight="1">
      <c r="A11" s="201"/>
      <c r="B11" s="202">
        <v>8</v>
      </c>
      <c r="C11" s="175"/>
      <c r="D11" s="177" t="str">
        <f t="shared" si="2"/>
        <v/>
      </c>
      <c r="E11" s="199"/>
      <c r="F11" s="173"/>
      <c r="G11" s="201"/>
      <c r="H11" s="202">
        <v>44</v>
      </c>
      <c r="I11" s="175"/>
      <c r="J11" s="177" t="str">
        <f t="shared" si="0"/>
        <v/>
      </c>
      <c r="K11" s="199"/>
      <c r="L11" s="173"/>
      <c r="M11" s="201"/>
      <c r="N11" s="202">
        <v>79</v>
      </c>
      <c r="O11" s="175"/>
      <c r="P11" s="177" t="str">
        <f t="shared" si="1"/>
        <v/>
      </c>
      <c r="Q11" s="199"/>
      <c r="R11" s="173"/>
    </row>
    <row r="12" spans="1:18" s="11" customFormat="1" ht="19.5" customHeight="1">
      <c r="A12" s="201"/>
      <c r="B12" s="202">
        <v>9</v>
      </c>
      <c r="C12" s="175"/>
      <c r="D12" s="177" t="str">
        <f t="shared" si="2"/>
        <v/>
      </c>
      <c r="E12" s="199"/>
      <c r="F12" s="173"/>
      <c r="G12" s="201"/>
      <c r="H12" s="202">
        <v>45</v>
      </c>
      <c r="I12" s="175"/>
      <c r="J12" s="177" t="str">
        <f t="shared" si="0"/>
        <v/>
      </c>
      <c r="K12" s="199"/>
      <c r="L12" s="173"/>
      <c r="M12" s="201"/>
      <c r="N12" s="202">
        <v>80</v>
      </c>
      <c r="O12" s="175"/>
      <c r="P12" s="177" t="str">
        <f t="shared" si="1"/>
        <v/>
      </c>
      <c r="Q12" s="199"/>
      <c r="R12" s="173"/>
    </row>
    <row r="13" spans="1:18" s="11" customFormat="1" ht="19.5" customHeight="1">
      <c r="A13" s="201"/>
      <c r="B13" s="202">
        <v>10</v>
      </c>
      <c r="C13" s="175"/>
      <c r="D13" s="177" t="str">
        <f t="shared" si="2"/>
        <v/>
      </c>
      <c r="E13" s="199"/>
      <c r="F13" s="173"/>
      <c r="G13" s="201"/>
      <c r="H13" s="202">
        <v>46</v>
      </c>
      <c r="I13" s="175"/>
      <c r="J13" s="177" t="str">
        <f t="shared" si="0"/>
        <v/>
      </c>
      <c r="K13" s="199"/>
      <c r="L13" s="173"/>
      <c r="M13" s="201"/>
      <c r="N13" s="202">
        <v>81</v>
      </c>
      <c r="O13" s="175"/>
      <c r="P13" s="177" t="str">
        <f t="shared" si="1"/>
        <v/>
      </c>
      <c r="Q13" s="199"/>
      <c r="R13" s="173"/>
    </row>
    <row r="14" spans="1:18" s="11" customFormat="1" ht="19.5" customHeight="1">
      <c r="A14" s="201"/>
      <c r="B14" s="202">
        <v>11</v>
      </c>
      <c r="C14" s="175"/>
      <c r="D14" s="177" t="str">
        <f t="shared" si="2"/>
        <v/>
      </c>
      <c r="E14" s="199"/>
      <c r="F14" s="173"/>
      <c r="G14" s="201"/>
      <c r="H14" s="202">
        <v>47</v>
      </c>
      <c r="I14" s="175"/>
      <c r="J14" s="177" t="str">
        <f t="shared" si="0"/>
        <v/>
      </c>
      <c r="K14" s="199"/>
      <c r="L14" s="173"/>
      <c r="M14" s="201"/>
      <c r="N14" s="202">
        <v>82</v>
      </c>
      <c r="O14" s="175"/>
      <c r="P14" s="177" t="str">
        <f t="shared" si="1"/>
        <v/>
      </c>
      <c r="Q14" s="199"/>
      <c r="R14" s="173"/>
    </row>
    <row r="15" spans="1:18" s="11" customFormat="1" ht="19.5" customHeight="1">
      <c r="A15" s="201"/>
      <c r="B15" s="202">
        <v>12</v>
      </c>
      <c r="C15" s="175"/>
      <c r="D15" s="177" t="str">
        <f t="shared" si="2"/>
        <v/>
      </c>
      <c r="E15" s="199"/>
      <c r="F15" s="173"/>
      <c r="G15" s="201"/>
      <c r="H15" s="202">
        <v>48</v>
      </c>
      <c r="I15" s="175"/>
      <c r="J15" s="177" t="str">
        <f t="shared" si="0"/>
        <v/>
      </c>
      <c r="K15" s="199"/>
      <c r="L15" s="173"/>
      <c r="M15" s="201"/>
      <c r="N15" s="202">
        <v>83</v>
      </c>
      <c r="O15" s="175"/>
      <c r="P15" s="177" t="str">
        <f t="shared" si="1"/>
        <v/>
      </c>
      <c r="Q15" s="199"/>
      <c r="R15" s="173"/>
    </row>
    <row r="16" spans="1:18" s="11" customFormat="1" ht="19.5" customHeight="1">
      <c r="A16" s="201"/>
      <c r="B16" s="202">
        <v>13</v>
      </c>
      <c r="C16" s="175"/>
      <c r="D16" s="177" t="str">
        <f t="shared" si="2"/>
        <v/>
      </c>
      <c r="E16" s="199"/>
      <c r="F16" s="173"/>
      <c r="G16" s="201"/>
      <c r="H16" s="202">
        <v>49</v>
      </c>
      <c r="I16" s="175"/>
      <c r="J16" s="177" t="str">
        <f t="shared" si="0"/>
        <v/>
      </c>
      <c r="K16" s="199"/>
      <c r="L16" s="173"/>
      <c r="M16" s="201"/>
      <c r="N16" s="202">
        <v>84</v>
      </c>
      <c r="O16" s="175"/>
      <c r="P16" s="177" t="str">
        <f t="shared" si="1"/>
        <v/>
      </c>
      <c r="Q16" s="199"/>
      <c r="R16" s="173"/>
    </row>
    <row r="17" spans="1:18" s="11" customFormat="1" ht="19.5" customHeight="1">
      <c r="A17" s="201"/>
      <c r="B17" s="202">
        <v>14</v>
      </c>
      <c r="C17" s="175"/>
      <c r="D17" s="177" t="str">
        <f t="shared" si="2"/>
        <v/>
      </c>
      <c r="E17" s="199"/>
      <c r="F17" s="173"/>
      <c r="G17" s="201"/>
      <c r="H17" s="202">
        <v>50</v>
      </c>
      <c r="I17" s="175"/>
      <c r="J17" s="177" t="str">
        <f t="shared" si="0"/>
        <v/>
      </c>
      <c r="K17" s="199"/>
      <c r="L17" s="173"/>
      <c r="M17" s="201"/>
      <c r="N17" s="202">
        <v>85</v>
      </c>
      <c r="O17" s="175"/>
      <c r="P17" s="177" t="str">
        <f t="shared" si="1"/>
        <v/>
      </c>
      <c r="Q17" s="199"/>
      <c r="R17" s="173"/>
    </row>
    <row r="18" spans="1:18" s="11" customFormat="1" ht="19.5" customHeight="1">
      <c r="A18" s="201"/>
      <c r="B18" s="202">
        <v>15</v>
      </c>
      <c r="C18" s="175"/>
      <c r="D18" s="177" t="str">
        <f t="shared" si="2"/>
        <v/>
      </c>
      <c r="E18" s="199"/>
      <c r="F18" s="173"/>
      <c r="G18" s="201"/>
      <c r="H18" s="202">
        <v>51</v>
      </c>
      <c r="I18" s="175"/>
      <c r="J18" s="177" t="str">
        <f t="shared" si="0"/>
        <v/>
      </c>
      <c r="K18" s="199"/>
      <c r="L18" s="173"/>
      <c r="M18" s="201"/>
      <c r="N18" s="202">
        <v>86</v>
      </c>
      <c r="O18" s="175"/>
      <c r="P18" s="177" t="str">
        <f t="shared" si="1"/>
        <v/>
      </c>
      <c r="Q18" s="199"/>
      <c r="R18" s="173"/>
    </row>
    <row r="19" spans="1:18" s="11" customFormat="1" ht="19.5" customHeight="1">
      <c r="A19" s="201"/>
      <c r="B19" s="202">
        <v>16</v>
      </c>
      <c r="C19" s="175"/>
      <c r="D19" s="177" t="str">
        <f t="shared" si="2"/>
        <v/>
      </c>
      <c r="E19" s="199"/>
      <c r="F19" s="173"/>
      <c r="G19" s="201"/>
      <c r="H19" s="202">
        <v>52</v>
      </c>
      <c r="I19" s="175"/>
      <c r="J19" s="177" t="str">
        <f t="shared" si="0"/>
        <v/>
      </c>
      <c r="K19" s="199"/>
      <c r="L19" s="173"/>
      <c r="M19" s="201"/>
      <c r="N19" s="202">
        <v>87</v>
      </c>
      <c r="O19" s="175"/>
      <c r="P19" s="177" t="str">
        <f t="shared" si="1"/>
        <v/>
      </c>
      <c r="Q19" s="199"/>
      <c r="R19" s="173"/>
    </row>
    <row r="20" spans="1:18" s="11" customFormat="1" ht="19.5" customHeight="1">
      <c r="A20" s="201"/>
      <c r="B20" s="202">
        <v>17</v>
      </c>
      <c r="C20" s="175"/>
      <c r="D20" s="177" t="str">
        <f t="shared" si="2"/>
        <v/>
      </c>
      <c r="E20" s="199"/>
      <c r="F20" s="173"/>
      <c r="G20" s="201"/>
      <c r="H20" s="202">
        <v>53</v>
      </c>
      <c r="I20" s="175"/>
      <c r="J20" s="177" t="str">
        <f t="shared" si="0"/>
        <v/>
      </c>
      <c r="K20" s="199"/>
      <c r="L20" s="173"/>
      <c r="M20" s="201"/>
      <c r="N20" s="202">
        <v>88</v>
      </c>
      <c r="O20" s="175"/>
      <c r="P20" s="177" t="str">
        <f t="shared" si="1"/>
        <v/>
      </c>
      <c r="Q20" s="199"/>
      <c r="R20" s="173"/>
    </row>
    <row r="21" spans="1:18" s="11" customFormat="1" ht="19.5" customHeight="1">
      <c r="A21" s="201"/>
      <c r="B21" s="202">
        <v>18</v>
      </c>
      <c r="C21" s="175"/>
      <c r="D21" s="177" t="str">
        <f t="shared" si="2"/>
        <v/>
      </c>
      <c r="E21" s="199"/>
      <c r="F21" s="173"/>
      <c r="G21" s="201"/>
      <c r="H21" s="202">
        <v>54</v>
      </c>
      <c r="I21" s="175"/>
      <c r="J21" s="177" t="str">
        <f t="shared" si="0"/>
        <v/>
      </c>
      <c r="K21" s="199"/>
      <c r="L21" s="173"/>
      <c r="M21" s="201"/>
      <c r="N21" s="202">
        <v>89</v>
      </c>
      <c r="O21" s="175"/>
      <c r="P21" s="177" t="str">
        <f t="shared" si="1"/>
        <v/>
      </c>
      <c r="Q21" s="199"/>
      <c r="R21" s="173"/>
    </row>
    <row r="22" spans="1:18" s="11" customFormat="1" ht="19.5" customHeight="1">
      <c r="A22" s="201"/>
      <c r="B22" s="202">
        <v>19</v>
      </c>
      <c r="C22" s="175"/>
      <c r="D22" s="177" t="str">
        <f t="shared" si="2"/>
        <v/>
      </c>
      <c r="E22" s="199"/>
      <c r="F22" s="173"/>
      <c r="G22" s="201"/>
      <c r="H22" s="202">
        <v>55</v>
      </c>
      <c r="I22" s="175"/>
      <c r="J22" s="177" t="str">
        <f t="shared" si="0"/>
        <v/>
      </c>
      <c r="K22" s="199"/>
      <c r="L22" s="173"/>
      <c r="M22" s="201"/>
      <c r="N22" s="202">
        <v>90</v>
      </c>
      <c r="O22" s="175"/>
      <c r="P22" s="177" t="str">
        <f t="shared" si="1"/>
        <v/>
      </c>
      <c r="Q22" s="199"/>
      <c r="R22" s="173"/>
    </row>
    <row r="23" spans="1:18" s="11" customFormat="1" ht="19.5" customHeight="1">
      <c r="A23" s="201"/>
      <c r="B23" s="202">
        <v>20</v>
      </c>
      <c r="C23" s="175"/>
      <c r="D23" s="177" t="str">
        <f t="shared" si="2"/>
        <v/>
      </c>
      <c r="E23" s="199"/>
      <c r="F23" s="173"/>
      <c r="G23" s="201"/>
      <c r="H23" s="202">
        <v>56</v>
      </c>
      <c r="I23" s="175"/>
      <c r="J23" s="177" t="str">
        <f t="shared" si="0"/>
        <v/>
      </c>
      <c r="K23" s="199"/>
      <c r="L23" s="173"/>
      <c r="M23" s="201"/>
      <c r="N23" s="202">
        <v>91</v>
      </c>
      <c r="O23" s="175"/>
      <c r="P23" s="177" t="str">
        <f t="shared" si="1"/>
        <v/>
      </c>
      <c r="Q23" s="199"/>
      <c r="R23" s="173"/>
    </row>
    <row r="24" spans="1:18" s="11" customFormat="1" ht="19.5" customHeight="1">
      <c r="A24" s="201"/>
      <c r="B24" s="202">
        <v>21</v>
      </c>
      <c r="C24" s="175"/>
      <c r="D24" s="177" t="str">
        <f t="shared" si="2"/>
        <v/>
      </c>
      <c r="E24" s="199"/>
      <c r="F24" s="173"/>
      <c r="G24" s="201"/>
      <c r="H24" s="202">
        <v>57</v>
      </c>
      <c r="I24" s="175"/>
      <c r="J24" s="177" t="str">
        <f t="shared" si="0"/>
        <v/>
      </c>
      <c r="K24" s="199"/>
      <c r="L24" s="173"/>
      <c r="M24" s="201"/>
      <c r="N24" s="202">
        <v>92</v>
      </c>
      <c r="O24" s="175"/>
      <c r="P24" s="177" t="str">
        <f t="shared" si="1"/>
        <v/>
      </c>
      <c r="Q24" s="199"/>
      <c r="R24" s="173"/>
    </row>
    <row r="25" spans="1:18" s="11" customFormat="1" ht="19.5" customHeight="1">
      <c r="A25" s="201"/>
      <c r="B25" s="202">
        <v>22</v>
      </c>
      <c r="C25" s="175"/>
      <c r="D25" s="177" t="str">
        <f t="shared" si="2"/>
        <v/>
      </c>
      <c r="E25" s="199"/>
      <c r="F25" s="173"/>
      <c r="G25" s="201"/>
      <c r="H25" s="202">
        <v>58</v>
      </c>
      <c r="I25" s="175"/>
      <c r="J25" s="177" t="str">
        <f t="shared" si="0"/>
        <v/>
      </c>
      <c r="K25" s="199"/>
      <c r="L25" s="173"/>
      <c r="M25" s="201"/>
      <c r="N25" s="202">
        <v>93</v>
      </c>
      <c r="O25" s="175"/>
      <c r="P25" s="177" t="str">
        <f t="shared" si="1"/>
        <v/>
      </c>
      <c r="Q25" s="199"/>
      <c r="R25" s="173"/>
    </row>
    <row r="26" spans="1:18" s="11" customFormat="1" ht="19.5" customHeight="1">
      <c r="A26" s="201"/>
      <c r="B26" s="202">
        <v>23</v>
      </c>
      <c r="C26" s="175"/>
      <c r="D26" s="177" t="str">
        <f t="shared" si="2"/>
        <v/>
      </c>
      <c r="E26" s="199"/>
      <c r="F26" s="173"/>
      <c r="G26" s="201"/>
      <c r="H26" s="202">
        <v>59</v>
      </c>
      <c r="I26" s="175"/>
      <c r="J26" s="177" t="str">
        <f t="shared" si="0"/>
        <v/>
      </c>
      <c r="K26" s="199"/>
      <c r="L26" s="173"/>
      <c r="M26" s="201"/>
      <c r="N26" s="202">
        <v>94</v>
      </c>
      <c r="O26" s="175"/>
      <c r="P26" s="177" t="str">
        <f t="shared" si="1"/>
        <v/>
      </c>
      <c r="Q26" s="199"/>
      <c r="R26" s="173"/>
    </row>
    <row r="27" spans="1:18" s="11" customFormat="1" ht="19.5" customHeight="1">
      <c r="A27" s="201"/>
      <c r="B27" s="202">
        <v>24</v>
      </c>
      <c r="C27" s="175"/>
      <c r="D27" s="177" t="str">
        <f t="shared" si="2"/>
        <v/>
      </c>
      <c r="E27" s="199"/>
      <c r="F27" s="173"/>
      <c r="G27" s="201"/>
      <c r="H27" s="202">
        <v>60</v>
      </c>
      <c r="I27" s="175"/>
      <c r="J27" s="177" t="str">
        <f t="shared" si="0"/>
        <v/>
      </c>
      <c r="K27" s="199"/>
      <c r="L27" s="173"/>
      <c r="M27" s="201"/>
      <c r="N27" s="202">
        <v>95</v>
      </c>
      <c r="O27" s="175"/>
      <c r="P27" s="177" t="str">
        <f t="shared" si="1"/>
        <v/>
      </c>
      <c r="Q27" s="199"/>
      <c r="R27" s="173"/>
    </row>
    <row r="28" spans="1:18" s="11" customFormat="1" ht="19.5" customHeight="1">
      <c r="A28" s="201"/>
      <c r="B28" s="202">
        <v>25</v>
      </c>
      <c r="C28" s="175"/>
      <c r="D28" s="177" t="str">
        <f t="shared" si="2"/>
        <v/>
      </c>
      <c r="E28" s="199"/>
      <c r="F28" s="173"/>
      <c r="G28" s="201"/>
      <c r="H28" s="202">
        <v>61</v>
      </c>
      <c r="I28" s="175"/>
      <c r="J28" s="177" t="str">
        <f t="shared" si="0"/>
        <v/>
      </c>
      <c r="K28" s="199"/>
      <c r="L28" s="173"/>
      <c r="M28" s="201"/>
      <c r="N28" s="202">
        <v>96</v>
      </c>
      <c r="O28" s="175"/>
      <c r="P28" s="177" t="str">
        <f t="shared" si="1"/>
        <v/>
      </c>
      <c r="Q28" s="199"/>
      <c r="R28" s="173"/>
    </row>
    <row r="29" spans="1:18" s="11" customFormat="1" ht="19.5" customHeight="1">
      <c r="A29" s="201"/>
      <c r="B29" s="202">
        <v>26</v>
      </c>
      <c r="C29" s="175"/>
      <c r="D29" s="177" t="str">
        <f t="shared" si="2"/>
        <v/>
      </c>
      <c r="E29" s="199"/>
      <c r="F29" s="173"/>
      <c r="G29" s="201"/>
      <c r="H29" s="202">
        <v>62</v>
      </c>
      <c r="I29" s="175"/>
      <c r="J29" s="177" t="str">
        <f t="shared" si="0"/>
        <v/>
      </c>
      <c r="K29" s="199"/>
      <c r="L29" s="173"/>
      <c r="M29" s="201"/>
      <c r="N29" s="202">
        <v>97</v>
      </c>
      <c r="O29" s="175"/>
      <c r="P29" s="177" t="str">
        <f t="shared" si="1"/>
        <v/>
      </c>
      <c r="Q29" s="199"/>
      <c r="R29" s="173"/>
    </row>
    <row r="30" spans="1:18" s="11" customFormat="1" ht="19.5" customHeight="1">
      <c r="A30" s="201"/>
      <c r="B30" s="202">
        <v>27</v>
      </c>
      <c r="C30" s="175"/>
      <c r="D30" s="177" t="str">
        <f t="shared" si="2"/>
        <v/>
      </c>
      <c r="E30" s="199"/>
      <c r="F30" s="173"/>
      <c r="G30" s="201"/>
      <c r="H30" s="202">
        <v>63</v>
      </c>
      <c r="I30" s="175"/>
      <c r="J30" s="177" t="str">
        <f t="shared" si="0"/>
        <v/>
      </c>
      <c r="K30" s="199"/>
      <c r="L30" s="173"/>
      <c r="M30" s="201"/>
      <c r="N30" s="202">
        <v>98</v>
      </c>
      <c r="O30" s="175"/>
      <c r="P30" s="177" t="str">
        <f t="shared" si="1"/>
        <v/>
      </c>
      <c r="Q30" s="199"/>
      <c r="R30" s="173"/>
    </row>
    <row r="31" spans="1:18" s="11" customFormat="1" ht="19.5" customHeight="1">
      <c r="A31" s="201"/>
      <c r="B31" s="202">
        <v>28</v>
      </c>
      <c r="C31" s="175"/>
      <c r="D31" s="177" t="str">
        <f t="shared" si="2"/>
        <v/>
      </c>
      <c r="E31" s="199"/>
      <c r="F31" s="173"/>
      <c r="G31" s="201"/>
      <c r="H31" s="202">
        <v>64</v>
      </c>
      <c r="I31" s="175"/>
      <c r="J31" s="177" t="str">
        <f t="shared" si="0"/>
        <v/>
      </c>
      <c r="K31" s="199"/>
      <c r="L31" s="173"/>
      <c r="M31" s="201"/>
      <c r="N31" s="202">
        <v>99</v>
      </c>
      <c r="O31" s="175"/>
      <c r="P31" s="177" t="str">
        <f t="shared" si="1"/>
        <v/>
      </c>
      <c r="Q31" s="199"/>
      <c r="R31" s="173"/>
    </row>
    <row r="32" spans="1:18" s="11" customFormat="1" ht="19.5" customHeight="1">
      <c r="A32" s="201"/>
      <c r="B32" s="202">
        <v>29</v>
      </c>
      <c r="C32" s="175"/>
      <c r="D32" s="177" t="str">
        <f t="shared" si="2"/>
        <v/>
      </c>
      <c r="E32" s="199"/>
      <c r="F32" s="173"/>
      <c r="G32" s="201"/>
      <c r="H32" s="202">
        <v>65</v>
      </c>
      <c r="I32" s="175"/>
      <c r="J32" s="177" t="str">
        <f t="shared" si="0"/>
        <v/>
      </c>
      <c r="K32" s="199"/>
      <c r="L32" s="173"/>
      <c r="M32" s="201"/>
      <c r="N32" s="202">
        <v>100</v>
      </c>
      <c r="O32" s="175"/>
      <c r="P32" s="177" t="str">
        <f t="shared" si="1"/>
        <v/>
      </c>
      <c r="Q32" s="199"/>
      <c r="R32" s="173"/>
    </row>
    <row r="33" spans="1:18" s="11" customFormat="1" ht="19.5" customHeight="1">
      <c r="A33" s="201"/>
      <c r="B33" s="202">
        <v>30</v>
      </c>
      <c r="C33" s="175"/>
      <c r="D33" s="177" t="str">
        <f t="shared" si="2"/>
        <v/>
      </c>
      <c r="E33" s="199"/>
      <c r="F33" s="173"/>
      <c r="G33" s="201"/>
      <c r="H33" s="202">
        <v>66</v>
      </c>
      <c r="I33" s="175"/>
      <c r="J33" s="177" t="str">
        <f t="shared" si="0"/>
        <v/>
      </c>
      <c r="K33" s="199"/>
      <c r="L33" s="173"/>
      <c r="M33" s="201"/>
      <c r="N33" s="202">
        <v>101</v>
      </c>
      <c r="O33" s="175"/>
      <c r="P33" s="177" t="str">
        <f t="shared" si="1"/>
        <v/>
      </c>
      <c r="Q33" s="199"/>
      <c r="R33" s="173"/>
    </row>
    <row r="34" spans="1:18" s="11" customFormat="1" ht="19.5" customHeight="1">
      <c r="A34" s="201"/>
      <c r="B34" s="202">
        <v>31</v>
      </c>
      <c r="C34" s="175"/>
      <c r="D34" s="177" t="str">
        <f t="shared" si="2"/>
        <v/>
      </c>
      <c r="E34" s="199"/>
      <c r="F34" s="173"/>
      <c r="G34" s="201"/>
      <c r="H34" s="202">
        <v>67</v>
      </c>
      <c r="I34" s="175"/>
      <c r="J34" s="177" t="str">
        <f t="shared" si="0"/>
        <v/>
      </c>
      <c r="K34" s="199"/>
      <c r="L34" s="173"/>
      <c r="M34" s="201"/>
      <c r="N34" s="202">
        <v>102</v>
      </c>
      <c r="O34" s="175"/>
      <c r="P34" s="177" t="str">
        <f t="shared" si="1"/>
        <v/>
      </c>
      <c r="Q34" s="199"/>
      <c r="R34" s="173"/>
    </row>
    <row r="35" spans="1:18" s="11" customFormat="1" ht="19.5" customHeight="1">
      <c r="A35" s="201"/>
      <c r="B35" s="202">
        <v>32</v>
      </c>
      <c r="C35" s="175"/>
      <c r="D35" s="177" t="str">
        <f t="shared" si="2"/>
        <v/>
      </c>
      <c r="E35" s="199"/>
      <c r="F35" s="173"/>
      <c r="G35" s="201"/>
      <c r="H35" s="202">
        <v>68</v>
      </c>
      <c r="I35" s="175"/>
      <c r="J35" s="177" t="str">
        <f t="shared" si="0"/>
        <v/>
      </c>
      <c r="K35" s="199"/>
      <c r="L35" s="173"/>
      <c r="M35" s="201"/>
      <c r="N35" s="202">
        <v>103</v>
      </c>
      <c r="O35" s="175"/>
      <c r="P35" s="177" t="str">
        <f t="shared" si="1"/>
        <v/>
      </c>
      <c r="Q35" s="199"/>
      <c r="R35" s="173"/>
    </row>
    <row r="36" spans="1:18" s="11" customFormat="1" ht="19.5" customHeight="1">
      <c r="A36" s="201"/>
      <c r="B36" s="202">
        <v>33</v>
      </c>
      <c r="C36" s="175"/>
      <c r="D36" s="177" t="str">
        <f t="shared" si="2"/>
        <v/>
      </c>
      <c r="E36" s="199"/>
      <c r="F36" s="173"/>
      <c r="G36" s="201"/>
      <c r="H36" s="202">
        <v>69</v>
      </c>
      <c r="I36" s="175"/>
      <c r="J36" s="177" t="str">
        <f t="shared" si="0"/>
        <v/>
      </c>
      <c r="K36" s="199"/>
      <c r="L36" s="173"/>
      <c r="M36" s="201"/>
      <c r="N36" s="202">
        <v>104</v>
      </c>
      <c r="O36" s="175"/>
      <c r="P36" s="177" t="str">
        <f t="shared" si="1"/>
        <v/>
      </c>
      <c r="Q36" s="199"/>
      <c r="R36" s="173"/>
    </row>
    <row r="37" spans="1:18" s="11" customFormat="1" ht="19.5" customHeight="1">
      <c r="A37" s="201"/>
      <c r="B37" s="202">
        <v>34</v>
      </c>
      <c r="C37" s="175"/>
      <c r="D37" s="177" t="str">
        <f t="shared" si="2"/>
        <v/>
      </c>
      <c r="E37" s="199"/>
      <c r="F37" s="173"/>
      <c r="G37" s="201"/>
      <c r="H37" s="202">
        <v>70</v>
      </c>
      <c r="I37" s="175"/>
      <c r="J37" s="177" t="str">
        <f t="shared" si="0"/>
        <v/>
      </c>
      <c r="K37" s="199"/>
      <c r="L37" s="173"/>
      <c r="M37" s="201"/>
      <c r="N37" s="202">
        <v>105</v>
      </c>
      <c r="O37" s="175"/>
      <c r="P37" s="177" t="str">
        <f t="shared" si="1"/>
        <v/>
      </c>
      <c r="Q37" s="199"/>
      <c r="R37" s="173"/>
    </row>
    <row r="38" spans="1:18" s="11" customFormat="1" ht="19.5" customHeight="1">
      <c r="A38" s="201"/>
      <c r="B38" s="202">
        <v>35</v>
      </c>
      <c r="C38" s="175"/>
      <c r="D38" s="177" t="str">
        <f t="shared" si="2"/>
        <v/>
      </c>
      <c r="E38" s="199"/>
      <c r="F38" s="173"/>
      <c r="G38" s="201"/>
      <c r="H38" s="202">
        <v>71</v>
      </c>
      <c r="I38" s="175"/>
      <c r="J38" s="177" t="str">
        <f t="shared" si="0"/>
        <v/>
      </c>
      <c r="K38" s="199"/>
      <c r="L38" s="173"/>
      <c r="M38" s="201"/>
      <c r="N38" s="202">
        <v>106</v>
      </c>
      <c r="O38" s="175"/>
      <c r="P38" s="177" t="str">
        <f t="shared" si="1"/>
        <v/>
      </c>
      <c r="Q38" s="199"/>
      <c r="R38" s="173"/>
    </row>
    <row r="39" spans="1:18" ht="19.5" customHeight="1">
      <c r="A39" s="155"/>
      <c r="B39" s="145">
        <v>36</v>
      </c>
      <c r="C39" s="175"/>
      <c r="D39" s="177" t="str">
        <f t="shared" si="2"/>
        <v/>
      </c>
      <c r="E39" s="199"/>
      <c r="F39" s="173"/>
      <c r="G39" s="155"/>
      <c r="H39" s="313" t="s">
        <v>239</v>
      </c>
      <c r="I39" s="314"/>
      <c r="J39" s="314"/>
      <c r="K39" s="314"/>
      <c r="L39" s="189" t="str">
        <f>IF(OR(K4="",L4=""),"",SUM($L$4:$L$38))</f>
        <v/>
      </c>
      <c r="M39" s="187"/>
      <c r="N39" s="313" t="s">
        <v>239</v>
      </c>
      <c r="O39" s="314"/>
      <c r="P39" s="314"/>
      <c r="Q39" s="314"/>
      <c r="R39" s="189" t="str">
        <f>IF(OR(Q4="",R4=""),"",SUM($R$4:$R$38))</f>
        <v/>
      </c>
    </row>
    <row r="40" spans="1:18" s="5" customFormat="1" ht="19.5" customHeight="1" thickBot="1">
      <c r="A40" s="187"/>
      <c r="B40" s="278" t="s">
        <v>239</v>
      </c>
      <c r="C40" s="279"/>
      <c r="D40" s="279"/>
      <c r="E40" s="280"/>
      <c r="F40" s="188" t="str">
        <f>IF(OR($E$4="",$F$4=""),"",SUM($F$4:$F$39))</f>
        <v/>
      </c>
      <c r="G40" s="187"/>
      <c r="H40" s="295" t="s">
        <v>240</v>
      </c>
      <c r="I40" s="296"/>
      <c r="J40" s="296"/>
      <c r="K40" s="296"/>
      <c r="L40" s="188" t="str">
        <f>IF(OR(K4="",L4=""),"",SUM($F$40+$L$39))</f>
        <v/>
      </c>
      <c r="M40" s="187"/>
      <c r="N40" s="295" t="s">
        <v>241</v>
      </c>
      <c r="O40" s="296"/>
      <c r="P40" s="296"/>
      <c r="Q40" s="296"/>
      <c r="R40" s="188" t="str">
        <f>IF(OR($Q$4="",$R$4=""),"",SUM($L$40+$R$39))</f>
        <v/>
      </c>
    </row>
    <row r="41" spans="1:18" ht="19.5" customHeight="1" thickTop="1"/>
  </sheetData>
  <sheetProtection algorithmName="SHA-512" hashValue="ntCM4DijUwjpSHeOCSTQ2sydavQn0g9LfThsYtx60DuOOmoLT/D2VTn/WIJauCS+VffxFJc1yMBnqzWm8CIxIw==" saltValue="7tMhQj+uhcD9c/KiPYw8GA==" spinCount="100000" sheet="1" objects="1" scenarios="1"/>
  <mergeCells count="11">
    <mergeCell ref="P1:Q1"/>
    <mergeCell ref="O2:Q2"/>
    <mergeCell ref="N39:Q39"/>
    <mergeCell ref="N40:Q40"/>
    <mergeCell ref="D1:E1"/>
    <mergeCell ref="B40:E40"/>
    <mergeCell ref="C2:E2"/>
    <mergeCell ref="J1:K1"/>
    <mergeCell ref="I2:K2"/>
    <mergeCell ref="H40:K40"/>
    <mergeCell ref="H39:K39"/>
  </mergeCells>
  <phoneticPr fontId="1"/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99"/>
  </sheetPr>
  <dimension ref="A1:F36"/>
  <sheetViews>
    <sheetView workbookViewId="0">
      <selection activeCell="C4" sqref="C4"/>
    </sheetView>
  </sheetViews>
  <sheetFormatPr defaultRowHeight="22.5" customHeight="1"/>
  <cols>
    <col min="1" max="1" width="3.125" style="139" customWidth="1"/>
    <col min="2" max="2" width="5.375" style="149" customWidth="1"/>
    <col min="3" max="3" width="14.125" style="137" customWidth="1"/>
    <col min="4" max="4" width="15.75" style="138" customWidth="1"/>
    <col min="5" max="5" width="36.625" customWidth="1"/>
    <col min="6" max="6" width="15.625" style="139" customWidth="1"/>
  </cols>
  <sheetData>
    <row r="1" spans="1:6" ht="22.5" customHeight="1" thickTop="1">
      <c r="A1" s="184"/>
      <c r="B1" s="149" t="s">
        <v>166</v>
      </c>
      <c r="D1" s="238" t="s">
        <v>242</v>
      </c>
      <c r="E1" s="301"/>
      <c r="F1" s="198" t="s">
        <v>215</v>
      </c>
    </row>
    <row r="2" spans="1:6" ht="22.5" customHeight="1" thickBot="1">
      <c r="A2" s="185"/>
      <c r="C2" s="305" t="s">
        <v>40</v>
      </c>
      <c r="D2" s="305"/>
      <c r="E2" s="306"/>
      <c r="F2" s="172">
        <f>学区科目テーブル!$E$30</f>
        <v>0</v>
      </c>
    </row>
    <row r="3" spans="1:6" ht="22.5" customHeight="1" thickTop="1">
      <c r="A3" s="155"/>
      <c r="B3" s="140" t="s">
        <v>161</v>
      </c>
      <c r="C3" s="141" t="s">
        <v>157</v>
      </c>
      <c r="D3" s="142" t="s">
        <v>190</v>
      </c>
      <c r="E3" s="143" t="s">
        <v>159</v>
      </c>
      <c r="F3" s="144" t="s">
        <v>160</v>
      </c>
    </row>
    <row r="4" spans="1:6" ht="22.5" customHeight="1">
      <c r="A4" s="155"/>
      <c r="B4" s="145">
        <v>1</v>
      </c>
      <c r="C4" s="175"/>
      <c r="D4" s="177" t="str">
        <f>IF(AND(F4="",E4=""),"","備品費")</f>
        <v/>
      </c>
      <c r="E4" s="330"/>
      <c r="F4" s="173"/>
    </row>
    <row r="5" spans="1:6" ht="22.5" customHeight="1">
      <c r="A5" s="155"/>
      <c r="B5" s="145">
        <v>2</v>
      </c>
      <c r="C5" s="175"/>
      <c r="D5" s="177" t="str">
        <f t="shared" ref="D5:D34" si="0">IF(AND(F5="",E5=""),"","備品費")</f>
        <v/>
      </c>
      <c r="E5" s="330"/>
      <c r="F5" s="173"/>
    </row>
    <row r="6" spans="1:6" ht="22.5" customHeight="1">
      <c r="A6" s="155"/>
      <c r="B6" s="145">
        <v>3</v>
      </c>
      <c r="C6" s="175"/>
      <c r="D6" s="177" t="str">
        <f t="shared" si="0"/>
        <v/>
      </c>
      <c r="E6" s="330"/>
      <c r="F6" s="173"/>
    </row>
    <row r="7" spans="1:6" ht="22.5" customHeight="1">
      <c r="A7" s="155"/>
      <c r="B7" s="145">
        <v>4</v>
      </c>
      <c r="C7" s="175"/>
      <c r="D7" s="177" t="str">
        <f t="shared" si="0"/>
        <v/>
      </c>
      <c r="E7" s="330"/>
      <c r="F7" s="173"/>
    </row>
    <row r="8" spans="1:6" ht="22.5" customHeight="1">
      <c r="A8" s="155"/>
      <c r="B8" s="145">
        <v>5</v>
      </c>
      <c r="C8" s="175"/>
      <c r="D8" s="177" t="str">
        <f t="shared" si="0"/>
        <v/>
      </c>
      <c r="E8" s="330"/>
      <c r="F8" s="173"/>
    </row>
    <row r="9" spans="1:6" ht="22.5" customHeight="1">
      <c r="A9" s="155"/>
      <c r="B9" s="145">
        <v>6</v>
      </c>
      <c r="C9" s="175"/>
      <c r="D9" s="177" t="str">
        <f t="shared" si="0"/>
        <v/>
      </c>
      <c r="E9" s="330"/>
      <c r="F9" s="173"/>
    </row>
    <row r="10" spans="1:6" ht="22.5" customHeight="1">
      <c r="A10" s="155"/>
      <c r="B10" s="145">
        <v>7</v>
      </c>
      <c r="C10" s="175"/>
      <c r="D10" s="177" t="str">
        <f t="shared" si="0"/>
        <v/>
      </c>
      <c r="E10" s="330"/>
      <c r="F10" s="173"/>
    </row>
    <row r="11" spans="1:6" ht="22.5" customHeight="1">
      <c r="A11" s="155"/>
      <c r="B11" s="145">
        <v>8</v>
      </c>
      <c r="C11" s="175"/>
      <c r="D11" s="177" t="str">
        <f t="shared" si="0"/>
        <v/>
      </c>
      <c r="E11" s="330"/>
      <c r="F11" s="173"/>
    </row>
    <row r="12" spans="1:6" ht="22.5" customHeight="1">
      <c r="A12" s="155"/>
      <c r="B12" s="145">
        <v>9</v>
      </c>
      <c r="C12" s="175"/>
      <c r="D12" s="177" t="str">
        <f t="shared" si="0"/>
        <v/>
      </c>
      <c r="E12" s="330"/>
      <c r="F12" s="173"/>
    </row>
    <row r="13" spans="1:6" ht="22.5" customHeight="1">
      <c r="A13" s="155"/>
      <c r="B13" s="145">
        <v>10</v>
      </c>
      <c r="C13" s="175"/>
      <c r="D13" s="177" t="str">
        <f t="shared" si="0"/>
        <v/>
      </c>
      <c r="E13" s="330"/>
      <c r="F13" s="173"/>
    </row>
    <row r="14" spans="1:6" ht="22.5" customHeight="1">
      <c r="A14" s="155"/>
      <c r="B14" s="145">
        <v>11</v>
      </c>
      <c r="C14" s="175"/>
      <c r="D14" s="177" t="str">
        <f t="shared" si="0"/>
        <v/>
      </c>
      <c r="E14" s="330"/>
      <c r="F14" s="173"/>
    </row>
    <row r="15" spans="1:6" ht="22.5" customHeight="1">
      <c r="A15" s="155"/>
      <c r="B15" s="145">
        <v>12</v>
      </c>
      <c r="C15" s="175"/>
      <c r="D15" s="177" t="str">
        <f t="shared" si="0"/>
        <v/>
      </c>
      <c r="E15" s="330"/>
      <c r="F15" s="173"/>
    </row>
    <row r="16" spans="1:6" ht="22.5" customHeight="1">
      <c r="A16" s="155"/>
      <c r="B16" s="145">
        <v>13</v>
      </c>
      <c r="C16" s="175"/>
      <c r="D16" s="177" t="str">
        <f t="shared" si="0"/>
        <v/>
      </c>
      <c r="E16" s="330"/>
      <c r="F16" s="173"/>
    </row>
    <row r="17" spans="1:6" ht="22.5" customHeight="1">
      <c r="A17" s="155"/>
      <c r="B17" s="145">
        <v>14</v>
      </c>
      <c r="C17" s="175"/>
      <c r="D17" s="177" t="str">
        <f t="shared" si="0"/>
        <v/>
      </c>
      <c r="E17" s="330"/>
      <c r="F17" s="173"/>
    </row>
    <row r="18" spans="1:6" ht="22.5" customHeight="1">
      <c r="A18" s="155"/>
      <c r="B18" s="145">
        <v>15</v>
      </c>
      <c r="C18" s="175"/>
      <c r="D18" s="177" t="str">
        <f t="shared" si="0"/>
        <v/>
      </c>
      <c r="E18" s="330"/>
      <c r="F18" s="173"/>
    </row>
    <row r="19" spans="1:6" ht="22.5" customHeight="1">
      <c r="A19" s="155"/>
      <c r="B19" s="145">
        <v>16</v>
      </c>
      <c r="C19" s="175"/>
      <c r="D19" s="177" t="str">
        <f t="shared" si="0"/>
        <v/>
      </c>
      <c r="E19" s="330"/>
      <c r="F19" s="173"/>
    </row>
    <row r="20" spans="1:6" ht="22.5" customHeight="1">
      <c r="A20" s="155"/>
      <c r="B20" s="145">
        <v>17</v>
      </c>
      <c r="C20" s="175"/>
      <c r="D20" s="177" t="str">
        <f t="shared" si="0"/>
        <v/>
      </c>
      <c r="E20" s="330"/>
      <c r="F20" s="173"/>
    </row>
    <row r="21" spans="1:6" ht="22.5" customHeight="1">
      <c r="A21" s="155"/>
      <c r="B21" s="145">
        <v>18</v>
      </c>
      <c r="C21" s="175"/>
      <c r="D21" s="177" t="str">
        <f t="shared" si="0"/>
        <v/>
      </c>
      <c r="E21" s="330"/>
      <c r="F21" s="173"/>
    </row>
    <row r="22" spans="1:6" ht="22.5" customHeight="1">
      <c r="A22" s="155"/>
      <c r="B22" s="145">
        <v>19</v>
      </c>
      <c r="C22" s="175"/>
      <c r="D22" s="177" t="str">
        <f t="shared" si="0"/>
        <v/>
      </c>
      <c r="E22" s="330"/>
      <c r="F22" s="173"/>
    </row>
    <row r="23" spans="1:6" ht="22.5" customHeight="1">
      <c r="A23" s="155"/>
      <c r="B23" s="145">
        <v>20</v>
      </c>
      <c r="C23" s="175"/>
      <c r="D23" s="177" t="str">
        <f t="shared" si="0"/>
        <v/>
      </c>
      <c r="E23" s="330"/>
      <c r="F23" s="173"/>
    </row>
    <row r="24" spans="1:6" ht="22.5" customHeight="1">
      <c r="A24" s="155"/>
      <c r="B24" s="145">
        <v>21</v>
      </c>
      <c r="C24" s="175"/>
      <c r="D24" s="177" t="str">
        <f t="shared" si="0"/>
        <v/>
      </c>
      <c r="E24" s="330"/>
      <c r="F24" s="173"/>
    </row>
    <row r="25" spans="1:6" ht="22.5" customHeight="1">
      <c r="A25" s="155"/>
      <c r="B25" s="145">
        <v>22</v>
      </c>
      <c r="C25" s="175"/>
      <c r="D25" s="177" t="str">
        <f t="shared" si="0"/>
        <v/>
      </c>
      <c r="E25" s="330"/>
      <c r="F25" s="173"/>
    </row>
    <row r="26" spans="1:6" ht="22.5" customHeight="1">
      <c r="A26" s="155"/>
      <c r="B26" s="145">
        <v>23</v>
      </c>
      <c r="C26" s="175"/>
      <c r="D26" s="177" t="str">
        <f t="shared" si="0"/>
        <v/>
      </c>
      <c r="E26" s="330"/>
      <c r="F26" s="173"/>
    </row>
    <row r="27" spans="1:6" ht="22.5" customHeight="1">
      <c r="A27" s="155"/>
      <c r="B27" s="145">
        <v>24</v>
      </c>
      <c r="C27" s="175"/>
      <c r="D27" s="177" t="str">
        <f t="shared" si="0"/>
        <v/>
      </c>
      <c r="E27" s="330"/>
      <c r="F27" s="173"/>
    </row>
    <row r="28" spans="1:6" ht="22.5" customHeight="1">
      <c r="A28" s="155"/>
      <c r="B28" s="145">
        <v>25</v>
      </c>
      <c r="C28" s="175"/>
      <c r="D28" s="177" t="str">
        <f t="shared" si="0"/>
        <v/>
      </c>
      <c r="E28" s="330"/>
      <c r="F28" s="173"/>
    </row>
    <row r="29" spans="1:6" ht="22.5" customHeight="1">
      <c r="A29" s="155"/>
      <c r="B29" s="145">
        <v>26</v>
      </c>
      <c r="C29" s="175"/>
      <c r="D29" s="177" t="str">
        <f t="shared" si="0"/>
        <v/>
      </c>
      <c r="E29" s="330"/>
      <c r="F29" s="173"/>
    </row>
    <row r="30" spans="1:6" ht="22.5" customHeight="1">
      <c r="A30" s="155"/>
      <c r="B30" s="145">
        <v>27</v>
      </c>
      <c r="C30" s="175"/>
      <c r="D30" s="177" t="str">
        <f t="shared" si="0"/>
        <v/>
      </c>
      <c r="E30" s="330"/>
      <c r="F30" s="173"/>
    </row>
    <row r="31" spans="1:6" ht="22.5" customHeight="1">
      <c r="A31" s="155"/>
      <c r="B31" s="145">
        <v>28</v>
      </c>
      <c r="C31" s="175"/>
      <c r="D31" s="177" t="str">
        <f t="shared" si="0"/>
        <v/>
      </c>
      <c r="E31" s="330"/>
      <c r="F31" s="173"/>
    </row>
    <row r="32" spans="1:6" ht="22.5" customHeight="1">
      <c r="A32" s="155"/>
      <c r="B32" s="145">
        <v>29</v>
      </c>
      <c r="C32" s="175"/>
      <c r="D32" s="177" t="str">
        <f t="shared" si="0"/>
        <v/>
      </c>
      <c r="E32" s="330"/>
      <c r="F32" s="173"/>
    </row>
    <row r="33" spans="1:6" ht="22.5" customHeight="1">
      <c r="A33" s="155"/>
      <c r="B33" s="145">
        <v>30</v>
      </c>
      <c r="C33" s="175"/>
      <c r="D33" s="177" t="str">
        <f t="shared" si="0"/>
        <v/>
      </c>
      <c r="E33" s="330"/>
      <c r="F33" s="173"/>
    </row>
    <row r="34" spans="1:6" ht="22.5" customHeight="1">
      <c r="A34" s="155"/>
      <c r="B34" s="145">
        <v>31</v>
      </c>
      <c r="C34" s="175"/>
      <c r="D34" s="177" t="str">
        <f t="shared" si="0"/>
        <v/>
      </c>
      <c r="E34" s="330"/>
      <c r="F34" s="173"/>
    </row>
    <row r="35" spans="1:6" ht="22.5" customHeight="1" thickBot="1">
      <c r="A35" s="155"/>
      <c r="B35" s="256" t="s">
        <v>243</v>
      </c>
      <c r="C35" s="257"/>
      <c r="D35" s="257"/>
      <c r="E35" s="258"/>
      <c r="F35" s="148" t="str">
        <f>IF(AND(E4="",F4=""),"",SUM($F$4:$F$34))</f>
        <v/>
      </c>
    </row>
    <row r="36" spans="1:6" ht="22.5" customHeight="1" thickTop="1">
      <c r="A36" s="155"/>
    </row>
  </sheetData>
  <sheetProtection algorithmName="SHA-512" hashValue="KYhoRsQMPb4HGkqmCHSj1fPchkE6WQIrUgacRvyq5dTzXDrZiWz5pd0RPSj4Faig2RYjRimjSiyKG51/hBGp8g==" saltValue="LVTg/lryA1O9eLNNFDE4Vw==" spinCount="100000" sheet="1" objects="1" scenarios="1"/>
  <mergeCells count="3">
    <mergeCell ref="D1:E1"/>
    <mergeCell ref="B35:E35"/>
    <mergeCell ref="C2:E2"/>
  </mergeCells>
  <phoneticPr fontId="1"/>
  <pageMargins left="0.25" right="0.25" top="0.75" bottom="0.75" header="0.3" footer="0.3"/>
  <pageSetup paperSize="9" orientation="portrait" horizontalDpi="0" verticalDpi="0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99"/>
  </sheetPr>
  <dimension ref="A1:F39"/>
  <sheetViews>
    <sheetView workbookViewId="0">
      <selection activeCell="C4" sqref="C4"/>
    </sheetView>
  </sheetViews>
  <sheetFormatPr defaultRowHeight="20.25" customHeight="1"/>
  <cols>
    <col min="1" max="1" width="3.125" style="139" customWidth="1"/>
    <col min="2" max="2" width="5.375" style="149" customWidth="1"/>
    <col min="3" max="3" width="14.125" style="137" customWidth="1"/>
    <col min="4" max="4" width="15.75" style="138" customWidth="1"/>
    <col min="5" max="5" width="36.625" customWidth="1"/>
    <col min="6" max="6" width="15.625" style="139" customWidth="1"/>
  </cols>
  <sheetData>
    <row r="1" spans="1:6" ht="20.25" customHeight="1" thickTop="1">
      <c r="A1" s="184"/>
      <c r="B1" s="222" t="s">
        <v>166</v>
      </c>
      <c r="C1" s="223"/>
      <c r="D1" s="289" t="s">
        <v>244</v>
      </c>
      <c r="E1" s="277"/>
      <c r="F1" s="198" t="s">
        <v>215</v>
      </c>
    </row>
    <row r="2" spans="1:6" ht="20.25" customHeight="1" thickBot="1">
      <c r="A2" s="185"/>
      <c r="B2" s="222"/>
      <c r="C2" s="225"/>
      <c r="D2" s="287" t="s">
        <v>51</v>
      </c>
      <c r="E2" s="288"/>
      <c r="F2" s="172">
        <f>学区科目テーブル!$E$31</f>
        <v>0</v>
      </c>
    </row>
    <row r="3" spans="1:6" ht="20.25" customHeight="1" thickTop="1">
      <c r="A3" s="155"/>
      <c r="B3" s="231" t="s">
        <v>161</v>
      </c>
      <c r="C3" s="232" t="s">
        <v>157</v>
      </c>
      <c r="D3" s="233" t="s">
        <v>190</v>
      </c>
      <c r="E3" s="234" t="s">
        <v>159</v>
      </c>
      <c r="F3" s="235" t="s">
        <v>160</v>
      </c>
    </row>
    <row r="4" spans="1:6" ht="20.25" customHeight="1">
      <c r="A4" s="155"/>
      <c r="B4" s="145">
        <v>1</v>
      </c>
      <c r="C4" s="175"/>
      <c r="D4" s="177" t="str">
        <f>IF(AND(F4="",E4=""),"","通信運搬費")</f>
        <v/>
      </c>
      <c r="E4" s="199"/>
      <c r="F4" s="173"/>
    </row>
    <row r="5" spans="1:6" ht="20.25" customHeight="1">
      <c r="A5" s="155"/>
      <c r="B5" s="145">
        <v>2</v>
      </c>
      <c r="C5" s="175"/>
      <c r="D5" s="177" t="str">
        <f t="shared" ref="D5:D37" si="0">IF(AND(F5="",E5=""),"","通信運搬費")</f>
        <v/>
      </c>
      <c r="E5" s="199"/>
      <c r="F5" s="173"/>
    </row>
    <row r="6" spans="1:6" ht="20.25" customHeight="1">
      <c r="A6" s="155"/>
      <c r="B6" s="145">
        <v>3</v>
      </c>
      <c r="C6" s="175"/>
      <c r="D6" s="177" t="str">
        <f t="shared" si="0"/>
        <v/>
      </c>
      <c r="E6" s="199"/>
      <c r="F6" s="173"/>
    </row>
    <row r="7" spans="1:6" ht="20.25" customHeight="1">
      <c r="A7" s="155"/>
      <c r="B7" s="145">
        <v>4</v>
      </c>
      <c r="C7" s="175"/>
      <c r="D7" s="177" t="str">
        <f t="shared" si="0"/>
        <v/>
      </c>
      <c r="E7" s="199"/>
      <c r="F7" s="173"/>
    </row>
    <row r="8" spans="1:6" ht="20.25" customHeight="1">
      <c r="A8" s="155"/>
      <c r="B8" s="145">
        <v>5</v>
      </c>
      <c r="C8" s="175"/>
      <c r="D8" s="177" t="str">
        <f t="shared" si="0"/>
        <v/>
      </c>
      <c r="E8" s="199"/>
      <c r="F8" s="173"/>
    </row>
    <row r="9" spans="1:6" ht="20.25" customHeight="1">
      <c r="A9" s="155"/>
      <c r="B9" s="145">
        <v>6</v>
      </c>
      <c r="C9" s="175"/>
      <c r="D9" s="177" t="str">
        <f t="shared" si="0"/>
        <v/>
      </c>
      <c r="E9" s="199"/>
      <c r="F9" s="173"/>
    </row>
    <row r="10" spans="1:6" ht="20.25" customHeight="1">
      <c r="A10" s="155"/>
      <c r="B10" s="145">
        <v>7</v>
      </c>
      <c r="C10" s="175"/>
      <c r="D10" s="177" t="str">
        <f t="shared" si="0"/>
        <v/>
      </c>
      <c r="E10" s="199"/>
      <c r="F10" s="173"/>
    </row>
    <row r="11" spans="1:6" ht="20.25" customHeight="1">
      <c r="A11" s="155"/>
      <c r="B11" s="145">
        <v>8</v>
      </c>
      <c r="C11" s="175"/>
      <c r="D11" s="177" t="str">
        <f t="shared" si="0"/>
        <v/>
      </c>
      <c r="E11" s="199"/>
      <c r="F11" s="173"/>
    </row>
    <row r="12" spans="1:6" ht="20.25" customHeight="1">
      <c r="A12" s="155"/>
      <c r="B12" s="145">
        <v>9</v>
      </c>
      <c r="C12" s="175"/>
      <c r="D12" s="177" t="str">
        <f t="shared" si="0"/>
        <v/>
      </c>
      <c r="E12" s="199"/>
      <c r="F12" s="173"/>
    </row>
    <row r="13" spans="1:6" ht="20.25" customHeight="1">
      <c r="A13" s="155"/>
      <c r="B13" s="145">
        <v>10</v>
      </c>
      <c r="C13" s="175"/>
      <c r="D13" s="177" t="str">
        <f t="shared" si="0"/>
        <v/>
      </c>
      <c r="E13" s="199"/>
      <c r="F13" s="173"/>
    </row>
    <row r="14" spans="1:6" ht="20.25" customHeight="1">
      <c r="A14" s="155"/>
      <c r="B14" s="145">
        <v>11</v>
      </c>
      <c r="C14" s="175"/>
      <c r="D14" s="177" t="str">
        <f t="shared" si="0"/>
        <v/>
      </c>
      <c r="E14" s="199"/>
      <c r="F14" s="173"/>
    </row>
    <row r="15" spans="1:6" ht="20.25" customHeight="1">
      <c r="A15" s="155"/>
      <c r="B15" s="145">
        <v>12</v>
      </c>
      <c r="C15" s="175"/>
      <c r="D15" s="177" t="str">
        <f t="shared" si="0"/>
        <v/>
      </c>
      <c r="E15" s="199"/>
      <c r="F15" s="173"/>
    </row>
    <row r="16" spans="1:6" ht="20.25" customHeight="1">
      <c r="A16" s="155"/>
      <c r="B16" s="145">
        <v>13</v>
      </c>
      <c r="C16" s="175"/>
      <c r="D16" s="177" t="str">
        <f t="shared" si="0"/>
        <v/>
      </c>
      <c r="E16" s="199"/>
      <c r="F16" s="173"/>
    </row>
    <row r="17" spans="1:6" ht="20.25" customHeight="1">
      <c r="A17" s="155"/>
      <c r="B17" s="145">
        <v>14</v>
      </c>
      <c r="C17" s="175"/>
      <c r="D17" s="177" t="str">
        <f t="shared" si="0"/>
        <v/>
      </c>
      <c r="E17" s="199"/>
      <c r="F17" s="173"/>
    </row>
    <row r="18" spans="1:6" ht="20.25" customHeight="1">
      <c r="A18" s="155"/>
      <c r="B18" s="145">
        <v>15</v>
      </c>
      <c r="C18" s="175"/>
      <c r="D18" s="177" t="str">
        <f t="shared" si="0"/>
        <v/>
      </c>
      <c r="E18" s="199"/>
      <c r="F18" s="173"/>
    </row>
    <row r="19" spans="1:6" ht="20.25" customHeight="1">
      <c r="A19" s="155"/>
      <c r="B19" s="145">
        <v>16</v>
      </c>
      <c r="C19" s="175"/>
      <c r="D19" s="177" t="str">
        <f t="shared" si="0"/>
        <v/>
      </c>
      <c r="E19" s="199"/>
      <c r="F19" s="173"/>
    </row>
    <row r="20" spans="1:6" ht="20.25" customHeight="1">
      <c r="A20" s="155"/>
      <c r="B20" s="145">
        <v>17</v>
      </c>
      <c r="C20" s="175"/>
      <c r="D20" s="177" t="str">
        <f t="shared" si="0"/>
        <v/>
      </c>
      <c r="E20" s="199"/>
      <c r="F20" s="173"/>
    </row>
    <row r="21" spans="1:6" ht="20.25" customHeight="1">
      <c r="A21" s="155"/>
      <c r="B21" s="145">
        <v>18</v>
      </c>
      <c r="C21" s="175"/>
      <c r="D21" s="177" t="str">
        <f t="shared" si="0"/>
        <v/>
      </c>
      <c r="E21" s="199"/>
      <c r="F21" s="173"/>
    </row>
    <row r="22" spans="1:6" ht="20.25" customHeight="1">
      <c r="A22" s="155"/>
      <c r="B22" s="145">
        <v>19</v>
      </c>
      <c r="C22" s="175"/>
      <c r="D22" s="177" t="str">
        <f t="shared" si="0"/>
        <v/>
      </c>
      <c r="E22" s="199"/>
      <c r="F22" s="173"/>
    </row>
    <row r="23" spans="1:6" ht="20.25" customHeight="1">
      <c r="A23" s="155"/>
      <c r="B23" s="145">
        <v>20</v>
      </c>
      <c r="C23" s="175"/>
      <c r="D23" s="177" t="str">
        <f t="shared" si="0"/>
        <v/>
      </c>
      <c r="E23" s="199"/>
      <c r="F23" s="173"/>
    </row>
    <row r="24" spans="1:6" ht="20.25" customHeight="1">
      <c r="A24" s="155"/>
      <c r="B24" s="145">
        <v>21</v>
      </c>
      <c r="C24" s="175"/>
      <c r="D24" s="177" t="str">
        <f t="shared" si="0"/>
        <v/>
      </c>
      <c r="E24" s="199"/>
      <c r="F24" s="173"/>
    </row>
    <row r="25" spans="1:6" ht="20.25" customHeight="1">
      <c r="A25" s="155"/>
      <c r="B25" s="145">
        <v>22</v>
      </c>
      <c r="C25" s="175"/>
      <c r="D25" s="177" t="str">
        <f t="shared" si="0"/>
        <v/>
      </c>
      <c r="E25" s="199"/>
      <c r="F25" s="173"/>
    </row>
    <row r="26" spans="1:6" ht="20.25" customHeight="1">
      <c r="A26" s="155"/>
      <c r="B26" s="145">
        <v>23</v>
      </c>
      <c r="C26" s="175"/>
      <c r="D26" s="177" t="str">
        <f t="shared" si="0"/>
        <v/>
      </c>
      <c r="E26" s="199"/>
      <c r="F26" s="173"/>
    </row>
    <row r="27" spans="1:6" ht="20.25" customHeight="1">
      <c r="A27" s="155"/>
      <c r="B27" s="145">
        <v>24</v>
      </c>
      <c r="C27" s="175"/>
      <c r="D27" s="177" t="str">
        <f t="shared" si="0"/>
        <v/>
      </c>
      <c r="E27" s="199"/>
      <c r="F27" s="173"/>
    </row>
    <row r="28" spans="1:6" ht="20.25" customHeight="1">
      <c r="A28" s="155"/>
      <c r="B28" s="145">
        <v>25</v>
      </c>
      <c r="C28" s="175"/>
      <c r="D28" s="177" t="str">
        <f t="shared" si="0"/>
        <v/>
      </c>
      <c r="E28" s="199"/>
      <c r="F28" s="173"/>
    </row>
    <row r="29" spans="1:6" ht="20.25" customHeight="1">
      <c r="A29" s="155"/>
      <c r="B29" s="145">
        <v>26</v>
      </c>
      <c r="C29" s="175"/>
      <c r="D29" s="177" t="str">
        <f t="shared" si="0"/>
        <v/>
      </c>
      <c r="E29" s="199"/>
      <c r="F29" s="173"/>
    </row>
    <row r="30" spans="1:6" ht="20.25" customHeight="1">
      <c r="A30" s="155"/>
      <c r="B30" s="145">
        <v>27</v>
      </c>
      <c r="C30" s="175"/>
      <c r="D30" s="177"/>
      <c r="E30" s="199"/>
      <c r="F30" s="173"/>
    </row>
    <row r="31" spans="1:6" ht="20.25" customHeight="1">
      <c r="A31" s="155"/>
      <c r="B31" s="145">
        <v>28</v>
      </c>
      <c r="C31" s="175"/>
      <c r="D31" s="177"/>
      <c r="E31" s="199"/>
      <c r="F31" s="173"/>
    </row>
    <row r="32" spans="1:6" ht="20.25" customHeight="1">
      <c r="A32" s="155"/>
      <c r="B32" s="145">
        <v>29</v>
      </c>
      <c r="C32" s="175"/>
      <c r="D32" s="177"/>
      <c r="E32" s="199"/>
      <c r="F32" s="173"/>
    </row>
    <row r="33" spans="1:6" ht="20.25" customHeight="1">
      <c r="A33" s="155"/>
      <c r="B33" s="145">
        <v>30</v>
      </c>
      <c r="C33" s="175"/>
      <c r="D33" s="177" t="str">
        <f t="shared" si="0"/>
        <v/>
      </c>
      <c r="E33" s="199"/>
      <c r="F33" s="173"/>
    </row>
    <row r="34" spans="1:6" ht="20.25" customHeight="1">
      <c r="A34" s="155"/>
      <c r="B34" s="145">
        <v>31</v>
      </c>
      <c r="C34" s="175"/>
      <c r="D34" s="177" t="str">
        <f t="shared" si="0"/>
        <v/>
      </c>
      <c r="E34" s="199"/>
      <c r="F34" s="173"/>
    </row>
    <row r="35" spans="1:6" ht="20.25" customHeight="1">
      <c r="A35" s="155"/>
      <c r="B35" s="145">
        <v>32</v>
      </c>
      <c r="C35" s="175"/>
      <c r="D35" s="177" t="str">
        <f t="shared" si="0"/>
        <v/>
      </c>
      <c r="E35" s="199"/>
      <c r="F35" s="173"/>
    </row>
    <row r="36" spans="1:6" ht="20.25" customHeight="1">
      <c r="A36" s="155"/>
      <c r="B36" s="145">
        <v>33</v>
      </c>
      <c r="C36" s="175"/>
      <c r="D36" s="177" t="str">
        <f t="shared" si="0"/>
        <v/>
      </c>
      <c r="E36" s="199"/>
      <c r="F36" s="173"/>
    </row>
    <row r="37" spans="1:6" ht="20.25" customHeight="1">
      <c r="A37" s="155"/>
      <c r="B37" s="145">
        <v>34</v>
      </c>
      <c r="C37" s="175"/>
      <c r="D37" s="177" t="str">
        <f t="shared" si="0"/>
        <v/>
      </c>
      <c r="E37" s="199"/>
      <c r="F37" s="173"/>
    </row>
    <row r="38" spans="1:6" ht="20.25" customHeight="1" thickBot="1">
      <c r="A38" s="155"/>
      <c r="B38" s="278" t="s">
        <v>245</v>
      </c>
      <c r="C38" s="279"/>
      <c r="D38" s="279"/>
      <c r="E38" s="280"/>
      <c r="F38" s="188" t="str">
        <f>IF(AND(E4="",F4=""),"",SUM(F4:F37))</f>
        <v/>
      </c>
    </row>
    <row r="39" spans="1:6" ht="20.25" customHeight="1" thickTop="1">
      <c r="A39" s="155"/>
    </row>
  </sheetData>
  <sheetProtection algorithmName="SHA-512" hashValue="4Li5wcd2CMC3wOaU+tRxirPv27hlBkGljgdgluRbo3cPX4TZVo6RTFYZJKTLpAetOhgt3mrR3dgZYp/HBQbkpg==" saltValue="pWyRoCJ+D8jaCE4MyLxDpA==" spinCount="100000" sheet="1" objects="1" scenarios="1"/>
  <mergeCells count="3">
    <mergeCell ref="D1:E1"/>
    <mergeCell ref="B38:E38"/>
    <mergeCell ref="D2:E2"/>
  </mergeCells>
  <phoneticPr fontId="1"/>
  <pageMargins left="0.25" right="0.25" top="0.75" bottom="0.75" header="0.3" footer="0.3"/>
  <pageSetup paperSize="9" orientation="portrait" horizontalDpi="0" verticalDpi="0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99"/>
  </sheetPr>
  <dimension ref="A1:F42"/>
  <sheetViews>
    <sheetView workbookViewId="0">
      <selection activeCell="C4" sqref="C4"/>
    </sheetView>
  </sheetViews>
  <sheetFormatPr defaultRowHeight="18.75" customHeight="1"/>
  <cols>
    <col min="1" max="1" width="3.125" style="139" customWidth="1"/>
    <col min="2" max="2" width="5.375" style="204" customWidth="1"/>
    <col min="3" max="3" width="14.125" style="137" customWidth="1"/>
    <col min="4" max="4" width="15.75" style="138" customWidth="1"/>
    <col min="5" max="5" width="36.625" customWidth="1"/>
    <col min="6" max="6" width="15.625" style="139" customWidth="1"/>
  </cols>
  <sheetData>
    <row r="1" spans="1:6" ht="18.75" customHeight="1" thickTop="1">
      <c r="A1" s="184"/>
      <c r="B1" s="204" t="s">
        <v>166</v>
      </c>
      <c r="C1" s="203"/>
      <c r="D1" s="289" t="s">
        <v>186</v>
      </c>
      <c r="E1" s="277"/>
      <c r="F1" s="198" t="s">
        <v>215</v>
      </c>
    </row>
    <row r="2" spans="1:6" ht="18.75" customHeight="1" thickBot="1">
      <c r="A2" s="185"/>
      <c r="C2" s="208"/>
      <c r="D2" s="209" t="s">
        <v>42</v>
      </c>
      <c r="E2" s="210"/>
      <c r="F2" s="172">
        <f>学区科目テーブル!$E$32</f>
        <v>0</v>
      </c>
    </row>
    <row r="3" spans="1:6" ht="18.75" customHeight="1" thickTop="1">
      <c r="A3" s="155"/>
      <c r="B3" s="140" t="s">
        <v>161</v>
      </c>
      <c r="C3" s="207" t="s">
        <v>157</v>
      </c>
      <c r="D3" s="142" t="s">
        <v>190</v>
      </c>
      <c r="E3" s="143" t="s">
        <v>159</v>
      </c>
      <c r="F3" s="144" t="s">
        <v>160</v>
      </c>
    </row>
    <row r="4" spans="1:6" ht="18.75" customHeight="1">
      <c r="A4" s="155"/>
      <c r="B4" s="145">
        <v>1</v>
      </c>
      <c r="C4" s="175"/>
      <c r="D4" s="177" t="str">
        <f>IF(AND(F4="",E4=""),"","防災防犯費")</f>
        <v/>
      </c>
      <c r="E4" s="199"/>
      <c r="F4" s="173"/>
    </row>
    <row r="5" spans="1:6" ht="18.75" customHeight="1">
      <c r="A5" s="155"/>
      <c r="B5" s="145">
        <v>2</v>
      </c>
      <c r="C5" s="175"/>
      <c r="D5" s="177" t="str">
        <f t="shared" ref="D5:D40" si="0">IF(AND(F5="",E5=""),"","防災防犯費")</f>
        <v/>
      </c>
      <c r="E5" s="199"/>
      <c r="F5" s="173"/>
    </row>
    <row r="6" spans="1:6" ht="18.75" customHeight="1">
      <c r="A6" s="155"/>
      <c r="B6" s="145">
        <v>3</v>
      </c>
      <c r="C6" s="175"/>
      <c r="D6" s="177" t="str">
        <f t="shared" si="0"/>
        <v/>
      </c>
      <c r="E6" s="199"/>
      <c r="F6" s="173"/>
    </row>
    <row r="7" spans="1:6" ht="18.75" customHeight="1">
      <c r="A7" s="155"/>
      <c r="B7" s="145">
        <v>4</v>
      </c>
      <c r="C7" s="175"/>
      <c r="D7" s="177" t="str">
        <f t="shared" si="0"/>
        <v/>
      </c>
      <c r="E7" s="199"/>
      <c r="F7" s="173"/>
    </row>
    <row r="8" spans="1:6" ht="18.75" customHeight="1">
      <c r="A8" s="155"/>
      <c r="B8" s="145">
        <v>5</v>
      </c>
      <c r="C8" s="175"/>
      <c r="D8" s="177" t="str">
        <f t="shared" si="0"/>
        <v/>
      </c>
      <c r="E8" s="199"/>
      <c r="F8" s="173"/>
    </row>
    <row r="9" spans="1:6" ht="18.75" customHeight="1">
      <c r="A9" s="155"/>
      <c r="B9" s="145">
        <v>6</v>
      </c>
      <c r="C9" s="175"/>
      <c r="D9" s="177" t="str">
        <f t="shared" si="0"/>
        <v/>
      </c>
      <c r="E9" s="199"/>
      <c r="F9" s="173"/>
    </row>
    <row r="10" spans="1:6" ht="18.75" customHeight="1">
      <c r="A10" s="155"/>
      <c r="B10" s="145">
        <v>7</v>
      </c>
      <c r="C10" s="175"/>
      <c r="D10" s="177" t="str">
        <f t="shared" si="0"/>
        <v/>
      </c>
      <c r="E10" s="199"/>
      <c r="F10" s="173"/>
    </row>
    <row r="11" spans="1:6" ht="18.75" customHeight="1">
      <c r="A11" s="155"/>
      <c r="B11" s="145">
        <v>8</v>
      </c>
      <c r="C11" s="175"/>
      <c r="D11" s="177" t="str">
        <f t="shared" si="0"/>
        <v/>
      </c>
      <c r="E11" s="199"/>
      <c r="F11" s="173"/>
    </row>
    <row r="12" spans="1:6" ht="18.75" customHeight="1">
      <c r="A12" s="155"/>
      <c r="B12" s="145">
        <v>9</v>
      </c>
      <c r="C12" s="175"/>
      <c r="D12" s="177" t="str">
        <f t="shared" si="0"/>
        <v/>
      </c>
      <c r="E12" s="199"/>
      <c r="F12" s="173"/>
    </row>
    <row r="13" spans="1:6" ht="18.75" customHeight="1">
      <c r="A13" s="155"/>
      <c r="B13" s="145">
        <v>10</v>
      </c>
      <c r="C13" s="175"/>
      <c r="D13" s="177" t="str">
        <f t="shared" si="0"/>
        <v/>
      </c>
      <c r="E13" s="199"/>
      <c r="F13" s="173"/>
    </row>
    <row r="14" spans="1:6" ht="18.75" customHeight="1">
      <c r="A14" s="155"/>
      <c r="B14" s="145">
        <v>11</v>
      </c>
      <c r="C14" s="175"/>
      <c r="D14" s="177" t="str">
        <f t="shared" si="0"/>
        <v/>
      </c>
      <c r="E14" s="199"/>
      <c r="F14" s="173"/>
    </row>
    <row r="15" spans="1:6" ht="18.75" customHeight="1">
      <c r="A15" s="155"/>
      <c r="B15" s="145">
        <v>12</v>
      </c>
      <c r="C15" s="175"/>
      <c r="D15" s="177" t="str">
        <f t="shared" si="0"/>
        <v/>
      </c>
      <c r="E15" s="199"/>
      <c r="F15" s="173"/>
    </row>
    <row r="16" spans="1:6" ht="18.75" customHeight="1">
      <c r="A16" s="155"/>
      <c r="B16" s="145">
        <v>13</v>
      </c>
      <c r="C16" s="175"/>
      <c r="D16" s="177" t="str">
        <f t="shared" si="0"/>
        <v/>
      </c>
      <c r="E16" s="199"/>
      <c r="F16" s="173"/>
    </row>
    <row r="17" spans="1:6" ht="18.75" customHeight="1">
      <c r="A17" s="155"/>
      <c r="B17" s="145">
        <v>14</v>
      </c>
      <c r="C17" s="175"/>
      <c r="D17" s="177" t="str">
        <f t="shared" si="0"/>
        <v/>
      </c>
      <c r="E17" s="199"/>
      <c r="F17" s="173"/>
    </row>
    <row r="18" spans="1:6" ht="18.75" customHeight="1">
      <c r="A18" s="155"/>
      <c r="B18" s="145">
        <v>15</v>
      </c>
      <c r="C18" s="175"/>
      <c r="D18" s="177" t="str">
        <f t="shared" si="0"/>
        <v/>
      </c>
      <c r="E18" s="199"/>
      <c r="F18" s="173"/>
    </row>
    <row r="19" spans="1:6" ht="18.75" customHeight="1">
      <c r="A19" s="155"/>
      <c r="B19" s="145">
        <v>16</v>
      </c>
      <c r="C19" s="175"/>
      <c r="D19" s="177" t="str">
        <f t="shared" si="0"/>
        <v/>
      </c>
      <c r="E19" s="199"/>
      <c r="F19" s="173"/>
    </row>
    <row r="20" spans="1:6" ht="18.75" customHeight="1">
      <c r="A20" s="155"/>
      <c r="B20" s="145">
        <v>17</v>
      </c>
      <c r="C20" s="175"/>
      <c r="D20" s="177" t="str">
        <f t="shared" si="0"/>
        <v/>
      </c>
      <c r="E20" s="199"/>
      <c r="F20" s="173"/>
    </row>
    <row r="21" spans="1:6" ht="18.75" customHeight="1">
      <c r="A21" s="155"/>
      <c r="B21" s="145">
        <v>18</v>
      </c>
      <c r="C21" s="175"/>
      <c r="D21" s="177" t="str">
        <f t="shared" si="0"/>
        <v/>
      </c>
      <c r="E21" s="199"/>
      <c r="F21" s="173"/>
    </row>
    <row r="22" spans="1:6" ht="18.75" customHeight="1">
      <c r="A22" s="155"/>
      <c r="B22" s="145">
        <v>19</v>
      </c>
      <c r="C22" s="175"/>
      <c r="D22" s="177" t="str">
        <f t="shared" si="0"/>
        <v/>
      </c>
      <c r="E22" s="199"/>
      <c r="F22" s="173"/>
    </row>
    <row r="23" spans="1:6" ht="18.75" customHeight="1">
      <c r="A23" s="155"/>
      <c r="B23" s="145">
        <v>20</v>
      </c>
      <c r="C23" s="175"/>
      <c r="D23" s="177" t="str">
        <f t="shared" si="0"/>
        <v/>
      </c>
      <c r="E23" s="199"/>
      <c r="F23" s="173"/>
    </row>
    <row r="24" spans="1:6" ht="18.75" customHeight="1">
      <c r="A24" s="155"/>
      <c r="B24" s="145">
        <v>21</v>
      </c>
      <c r="C24" s="175"/>
      <c r="D24" s="177" t="str">
        <f t="shared" si="0"/>
        <v/>
      </c>
      <c r="E24" s="199"/>
      <c r="F24" s="173"/>
    </row>
    <row r="25" spans="1:6" ht="18.75" customHeight="1">
      <c r="A25" s="155"/>
      <c r="B25" s="145">
        <v>22</v>
      </c>
      <c r="C25" s="175"/>
      <c r="D25" s="177" t="str">
        <f t="shared" si="0"/>
        <v/>
      </c>
      <c r="E25" s="199"/>
      <c r="F25" s="173"/>
    </row>
    <row r="26" spans="1:6" ht="18.75" customHeight="1">
      <c r="A26" s="155"/>
      <c r="B26" s="145">
        <v>23</v>
      </c>
      <c r="C26" s="175"/>
      <c r="D26" s="177" t="str">
        <f t="shared" si="0"/>
        <v/>
      </c>
      <c r="E26" s="199"/>
      <c r="F26" s="173"/>
    </row>
    <row r="27" spans="1:6" ht="18.75" customHeight="1">
      <c r="A27" s="155"/>
      <c r="B27" s="145">
        <v>24</v>
      </c>
      <c r="C27" s="175"/>
      <c r="D27" s="177" t="str">
        <f t="shared" si="0"/>
        <v/>
      </c>
      <c r="E27" s="199"/>
      <c r="F27" s="173"/>
    </row>
    <row r="28" spans="1:6" ht="18.75" customHeight="1">
      <c r="A28" s="155"/>
      <c r="B28" s="145">
        <v>25</v>
      </c>
      <c r="C28" s="175"/>
      <c r="D28" s="177" t="str">
        <f t="shared" si="0"/>
        <v/>
      </c>
      <c r="E28" s="199"/>
      <c r="F28" s="173"/>
    </row>
    <row r="29" spans="1:6" ht="18.75" customHeight="1">
      <c r="A29" s="155"/>
      <c r="B29" s="145">
        <v>26</v>
      </c>
      <c r="C29" s="175"/>
      <c r="D29" s="177" t="str">
        <f t="shared" si="0"/>
        <v/>
      </c>
      <c r="E29" s="199"/>
      <c r="F29" s="173"/>
    </row>
    <row r="30" spans="1:6" ht="18.75" customHeight="1">
      <c r="A30" s="155"/>
      <c r="B30" s="145">
        <v>27</v>
      </c>
      <c r="C30" s="175"/>
      <c r="D30" s="177" t="str">
        <f t="shared" si="0"/>
        <v/>
      </c>
      <c r="E30" s="199"/>
      <c r="F30" s="173"/>
    </row>
    <row r="31" spans="1:6" ht="18.75" customHeight="1">
      <c r="A31" s="155"/>
      <c r="B31" s="145">
        <v>28</v>
      </c>
      <c r="C31" s="175"/>
      <c r="D31" s="177" t="str">
        <f t="shared" si="0"/>
        <v/>
      </c>
      <c r="E31" s="199"/>
      <c r="F31" s="173"/>
    </row>
    <row r="32" spans="1:6" ht="18.75" customHeight="1">
      <c r="A32" s="155"/>
      <c r="B32" s="145">
        <v>29</v>
      </c>
      <c r="C32" s="175"/>
      <c r="D32" s="177" t="str">
        <f t="shared" si="0"/>
        <v/>
      </c>
      <c r="E32" s="199"/>
      <c r="F32" s="173"/>
    </row>
    <row r="33" spans="1:6" ht="18.75" customHeight="1">
      <c r="A33" s="155"/>
      <c r="B33" s="145">
        <v>30</v>
      </c>
      <c r="C33" s="175"/>
      <c r="D33" s="177" t="str">
        <f t="shared" si="0"/>
        <v/>
      </c>
      <c r="E33" s="199"/>
      <c r="F33" s="173"/>
    </row>
    <row r="34" spans="1:6" ht="18.75" customHeight="1">
      <c r="A34" s="155"/>
      <c r="B34" s="145">
        <v>31</v>
      </c>
      <c r="C34" s="175"/>
      <c r="D34" s="177" t="str">
        <f t="shared" si="0"/>
        <v/>
      </c>
      <c r="E34" s="199"/>
      <c r="F34" s="173"/>
    </row>
    <row r="35" spans="1:6" ht="18.75" customHeight="1">
      <c r="A35" s="155"/>
      <c r="B35" s="145">
        <v>32</v>
      </c>
      <c r="C35" s="175"/>
      <c r="D35" s="177" t="str">
        <f t="shared" si="0"/>
        <v/>
      </c>
      <c r="E35" s="199"/>
      <c r="F35" s="173"/>
    </row>
    <row r="36" spans="1:6" ht="18.75" customHeight="1">
      <c r="A36" s="155"/>
      <c r="B36" s="145">
        <v>33</v>
      </c>
      <c r="C36" s="175"/>
      <c r="D36" s="177" t="str">
        <f t="shared" si="0"/>
        <v/>
      </c>
      <c r="E36" s="199"/>
      <c r="F36" s="173"/>
    </row>
    <row r="37" spans="1:6" ht="18.75" customHeight="1">
      <c r="A37" s="155"/>
      <c r="B37" s="145">
        <v>34</v>
      </c>
      <c r="C37" s="175"/>
      <c r="D37" s="177" t="str">
        <f t="shared" si="0"/>
        <v/>
      </c>
      <c r="E37" s="199"/>
      <c r="F37" s="173"/>
    </row>
    <row r="38" spans="1:6" ht="18.75" customHeight="1">
      <c r="A38" s="155"/>
      <c r="B38" s="145">
        <v>35</v>
      </c>
      <c r="C38" s="175"/>
      <c r="D38" s="177" t="str">
        <f t="shared" si="0"/>
        <v/>
      </c>
      <c r="E38" s="199"/>
      <c r="F38" s="173"/>
    </row>
    <row r="39" spans="1:6" ht="18.75" customHeight="1">
      <c r="A39" s="155"/>
      <c r="B39" s="145">
        <v>36</v>
      </c>
      <c r="C39" s="175"/>
      <c r="D39" s="177" t="str">
        <f t="shared" si="0"/>
        <v/>
      </c>
      <c r="E39" s="199"/>
      <c r="F39" s="173"/>
    </row>
    <row r="40" spans="1:6" ht="18.75" customHeight="1">
      <c r="A40" s="155"/>
      <c r="B40" s="145">
        <v>37</v>
      </c>
      <c r="C40" s="175"/>
      <c r="D40" s="177" t="str">
        <f t="shared" si="0"/>
        <v/>
      </c>
      <c r="E40" s="199"/>
      <c r="F40" s="173"/>
    </row>
    <row r="41" spans="1:6" ht="18.75" customHeight="1" thickBot="1">
      <c r="A41" s="155"/>
      <c r="B41" s="278" t="s">
        <v>246</v>
      </c>
      <c r="C41" s="279"/>
      <c r="D41" s="279"/>
      <c r="E41" s="280"/>
      <c r="F41" s="188" t="str">
        <f>IF(AND(E4="",F4=""),"",SUM(F4:F40))</f>
        <v/>
      </c>
    </row>
    <row r="42" spans="1:6" ht="18.75" customHeight="1" thickTop="1">
      <c r="A42" s="155"/>
    </row>
  </sheetData>
  <sheetProtection algorithmName="SHA-512" hashValue="4RsrIcif+F5bGePCwBcm2FsY7L5uQBpgcnVkxRV6mq2swHnAJ9z6v95FrBPpiBO/riehhGpr1MI8GRI51vOozg==" saltValue="Mz4wjLqUUGjXaK8gdBUPcQ==" spinCount="100000" sheet="1" objects="1" scenarios="1"/>
  <mergeCells count="2">
    <mergeCell ref="D1:E1"/>
    <mergeCell ref="B41:E41"/>
  </mergeCells>
  <phoneticPr fontId="1"/>
  <pageMargins left="0.25" right="0.25" top="0.75" bottom="0.75" header="0.3" footer="0.3"/>
  <pageSetup paperSize="9" orientation="portrait" horizontalDpi="0" verticalDpi="0" r:id="rId1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99"/>
  </sheetPr>
  <dimension ref="A1:F42"/>
  <sheetViews>
    <sheetView workbookViewId="0">
      <selection activeCell="C4" sqref="C4"/>
    </sheetView>
  </sheetViews>
  <sheetFormatPr defaultRowHeight="18.75" customHeight="1"/>
  <cols>
    <col min="1" max="1" width="3.125" style="139" customWidth="1"/>
    <col min="2" max="2" width="5.375" style="204" customWidth="1"/>
    <col min="3" max="3" width="14.125" style="137" customWidth="1"/>
    <col min="4" max="4" width="15.75" style="138" customWidth="1"/>
    <col min="5" max="5" width="36.625" customWidth="1"/>
    <col min="6" max="6" width="15.625" style="139" customWidth="1"/>
  </cols>
  <sheetData>
    <row r="1" spans="1:6" ht="18.75" customHeight="1" thickTop="1">
      <c r="A1" s="184"/>
      <c r="B1" s="204" t="s">
        <v>166</v>
      </c>
      <c r="D1" s="238" t="s">
        <v>253</v>
      </c>
      <c r="E1" s="301"/>
      <c r="F1" s="198" t="s">
        <v>215</v>
      </c>
    </row>
    <row r="2" spans="1:6" ht="18.75" customHeight="1" thickBot="1">
      <c r="A2" s="185"/>
      <c r="C2" s="206"/>
      <c r="D2" s="302" t="s">
        <v>44</v>
      </c>
      <c r="E2" s="317"/>
      <c r="F2" s="172">
        <f>学区科目テーブル!$E$36</f>
        <v>0</v>
      </c>
    </row>
    <row r="3" spans="1:6" ht="18.75" customHeight="1" thickTop="1">
      <c r="A3" s="155"/>
      <c r="B3" s="140" t="s">
        <v>161</v>
      </c>
      <c r="C3" s="141" t="s">
        <v>157</v>
      </c>
      <c r="D3" s="142" t="s">
        <v>190</v>
      </c>
      <c r="E3" s="143" t="s">
        <v>159</v>
      </c>
      <c r="F3" s="144" t="s">
        <v>160</v>
      </c>
    </row>
    <row r="4" spans="1:6" ht="18.75" customHeight="1">
      <c r="A4" s="155"/>
      <c r="B4" s="145">
        <v>1</v>
      </c>
      <c r="C4" s="175"/>
      <c r="D4" s="177" t="str">
        <f>IF(AND(F4="",E4=""),"","環境整備費")</f>
        <v/>
      </c>
      <c r="E4" s="199"/>
      <c r="F4" s="173"/>
    </row>
    <row r="5" spans="1:6" ht="18.75" customHeight="1">
      <c r="A5" s="155"/>
      <c r="B5" s="145">
        <v>2</v>
      </c>
      <c r="C5" s="175"/>
      <c r="D5" s="177" t="str">
        <f t="shared" ref="D5:D40" si="0">IF(AND(F5="",E5=""),"","環境整備費")</f>
        <v/>
      </c>
      <c r="E5" s="199"/>
      <c r="F5" s="173"/>
    </row>
    <row r="6" spans="1:6" ht="18.75" customHeight="1">
      <c r="A6" s="155"/>
      <c r="B6" s="145">
        <v>3</v>
      </c>
      <c r="C6" s="175"/>
      <c r="D6" s="177" t="str">
        <f t="shared" si="0"/>
        <v/>
      </c>
      <c r="E6" s="199"/>
      <c r="F6" s="173"/>
    </row>
    <row r="7" spans="1:6" ht="18.75" customHeight="1">
      <c r="A7" s="155"/>
      <c r="B7" s="145">
        <v>4</v>
      </c>
      <c r="C7" s="175"/>
      <c r="D7" s="177" t="str">
        <f t="shared" si="0"/>
        <v/>
      </c>
      <c r="E7" s="199"/>
      <c r="F7" s="173"/>
    </row>
    <row r="8" spans="1:6" ht="18.75" customHeight="1">
      <c r="A8" s="155"/>
      <c r="B8" s="145">
        <v>5</v>
      </c>
      <c r="C8" s="175"/>
      <c r="D8" s="177" t="str">
        <f t="shared" si="0"/>
        <v/>
      </c>
      <c r="E8" s="199"/>
      <c r="F8" s="173"/>
    </row>
    <row r="9" spans="1:6" ht="18.75" customHeight="1">
      <c r="A9" s="155"/>
      <c r="B9" s="145">
        <v>6</v>
      </c>
      <c r="C9" s="175"/>
      <c r="D9" s="177" t="str">
        <f t="shared" si="0"/>
        <v/>
      </c>
      <c r="E9" s="199"/>
      <c r="F9" s="173"/>
    </row>
    <row r="10" spans="1:6" ht="18.75" customHeight="1">
      <c r="A10" s="155"/>
      <c r="B10" s="145">
        <v>7</v>
      </c>
      <c r="C10" s="175"/>
      <c r="D10" s="177" t="str">
        <f t="shared" si="0"/>
        <v/>
      </c>
      <c r="E10" s="199"/>
      <c r="F10" s="173"/>
    </row>
    <row r="11" spans="1:6" ht="18.75" customHeight="1">
      <c r="A11" s="155"/>
      <c r="B11" s="145">
        <v>8</v>
      </c>
      <c r="C11" s="175"/>
      <c r="D11" s="177" t="str">
        <f t="shared" si="0"/>
        <v/>
      </c>
      <c r="E11" s="199"/>
      <c r="F11" s="173"/>
    </row>
    <row r="12" spans="1:6" ht="18.75" customHeight="1">
      <c r="A12" s="155"/>
      <c r="B12" s="145">
        <v>9</v>
      </c>
      <c r="C12" s="175"/>
      <c r="D12" s="177" t="str">
        <f t="shared" si="0"/>
        <v/>
      </c>
      <c r="E12" s="199"/>
      <c r="F12" s="173"/>
    </row>
    <row r="13" spans="1:6" ht="18.75" customHeight="1">
      <c r="A13" s="155"/>
      <c r="B13" s="145">
        <v>10</v>
      </c>
      <c r="C13" s="175"/>
      <c r="D13" s="177" t="str">
        <f t="shared" si="0"/>
        <v/>
      </c>
      <c r="E13" s="199"/>
      <c r="F13" s="173"/>
    </row>
    <row r="14" spans="1:6" ht="18.75" customHeight="1">
      <c r="A14" s="155"/>
      <c r="B14" s="145">
        <v>11</v>
      </c>
      <c r="C14" s="175"/>
      <c r="D14" s="177" t="str">
        <f t="shared" si="0"/>
        <v/>
      </c>
      <c r="E14" s="199"/>
      <c r="F14" s="173"/>
    </row>
    <row r="15" spans="1:6" ht="18.75" customHeight="1">
      <c r="A15" s="155"/>
      <c r="B15" s="145">
        <v>12</v>
      </c>
      <c r="C15" s="175"/>
      <c r="D15" s="177" t="str">
        <f t="shared" si="0"/>
        <v/>
      </c>
      <c r="E15" s="199"/>
      <c r="F15" s="173"/>
    </row>
    <row r="16" spans="1:6" ht="18.75" customHeight="1">
      <c r="A16" s="155"/>
      <c r="B16" s="145">
        <v>13</v>
      </c>
      <c r="C16" s="175"/>
      <c r="D16" s="177" t="str">
        <f t="shared" si="0"/>
        <v/>
      </c>
      <c r="E16" s="199"/>
      <c r="F16" s="173"/>
    </row>
    <row r="17" spans="1:6" ht="18.75" customHeight="1">
      <c r="A17" s="155"/>
      <c r="B17" s="145">
        <v>14</v>
      </c>
      <c r="C17" s="175"/>
      <c r="D17" s="177" t="str">
        <f t="shared" si="0"/>
        <v/>
      </c>
      <c r="E17" s="199"/>
      <c r="F17" s="173"/>
    </row>
    <row r="18" spans="1:6" ht="18.75" customHeight="1">
      <c r="A18" s="155"/>
      <c r="B18" s="145">
        <v>15</v>
      </c>
      <c r="C18" s="175"/>
      <c r="D18" s="177" t="str">
        <f t="shared" si="0"/>
        <v/>
      </c>
      <c r="E18" s="199"/>
      <c r="F18" s="173"/>
    </row>
    <row r="19" spans="1:6" ht="18.75" customHeight="1">
      <c r="A19" s="155"/>
      <c r="B19" s="145">
        <v>16</v>
      </c>
      <c r="C19" s="175"/>
      <c r="D19" s="177" t="str">
        <f t="shared" si="0"/>
        <v/>
      </c>
      <c r="E19" s="199"/>
      <c r="F19" s="173"/>
    </row>
    <row r="20" spans="1:6" ht="18.75" customHeight="1">
      <c r="A20" s="155"/>
      <c r="B20" s="145">
        <v>17</v>
      </c>
      <c r="C20" s="175"/>
      <c r="D20" s="177" t="str">
        <f t="shared" si="0"/>
        <v/>
      </c>
      <c r="E20" s="199"/>
      <c r="F20" s="173"/>
    </row>
    <row r="21" spans="1:6" ht="18.75" customHeight="1">
      <c r="A21" s="155"/>
      <c r="B21" s="145">
        <v>18</v>
      </c>
      <c r="C21" s="175"/>
      <c r="D21" s="177" t="str">
        <f t="shared" si="0"/>
        <v/>
      </c>
      <c r="E21" s="199"/>
      <c r="F21" s="173"/>
    </row>
    <row r="22" spans="1:6" ht="18.75" customHeight="1">
      <c r="A22" s="155"/>
      <c r="B22" s="145">
        <v>19</v>
      </c>
      <c r="C22" s="175"/>
      <c r="D22" s="177" t="str">
        <f t="shared" si="0"/>
        <v/>
      </c>
      <c r="E22" s="199"/>
      <c r="F22" s="173"/>
    </row>
    <row r="23" spans="1:6" ht="18.75" customHeight="1">
      <c r="A23" s="155"/>
      <c r="B23" s="145">
        <v>20</v>
      </c>
      <c r="C23" s="175"/>
      <c r="D23" s="177" t="str">
        <f t="shared" si="0"/>
        <v/>
      </c>
      <c r="E23" s="199"/>
      <c r="F23" s="173"/>
    </row>
    <row r="24" spans="1:6" ht="18.75" customHeight="1">
      <c r="A24" s="155"/>
      <c r="B24" s="145">
        <v>21</v>
      </c>
      <c r="C24" s="175"/>
      <c r="D24" s="177" t="str">
        <f t="shared" si="0"/>
        <v/>
      </c>
      <c r="E24" s="199"/>
      <c r="F24" s="173"/>
    </row>
    <row r="25" spans="1:6" ht="18.75" customHeight="1">
      <c r="A25" s="155"/>
      <c r="B25" s="145">
        <v>22</v>
      </c>
      <c r="C25" s="175"/>
      <c r="D25" s="177" t="str">
        <f t="shared" si="0"/>
        <v/>
      </c>
      <c r="E25" s="199"/>
      <c r="F25" s="173"/>
    </row>
    <row r="26" spans="1:6" ht="18.75" customHeight="1">
      <c r="A26" s="155"/>
      <c r="B26" s="145">
        <v>23</v>
      </c>
      <c r="C26" s="175"/>
      <c r="D26" s="177" t="str">
        <f t="shared" si="0"/>
        <v/>
      </c>
      <c r="E26" s="199"/>
      <c r="F26" s="173"/>
    </row>
    <row r="27" spans="1:6" ht="18.75" customHeight="1">
      <c r="A27" s="155"/>
      <c r="B27" s="145">
        <v>24</v>
      </c>
      <c r="C27" s="175"/>
      <c r="D27" s="177" t="str">
        <f t="shared" si="0"/>
        <v/>
      </c>
      <c r="E27" s="199"/>
      <c r="F27" s="173"/>
    </row>
    <row r="28" spans="1:6" ht="18.75" customHeight="1">
      <c r="A28" s="155"/>
      <c r="B28" s="145">
        <v>25</v>
      </c>
      <c r="C28" s="175"/>
      <c r="D28" s="177" t="str">
        <f t="shared" si="0"/>
        <v/>
      </c>
      <c r="E28" s="199"/>
      <c r="F28" s="173"/>
    </row>
    <row r="29" spans="1:6" ht="18.75" customHeight="1">
      <c r="A29" s="155"/>
      <c r="B29" s="145">
        <v>26</v>
      </c>
      <c r="C29" s="175"/>
      <c r="D29" s="177" t="str">
        <f t="shared" si="0"/>
        <v/>
      </c>
      <c r="E29" s="199"/>
      <c r="F29" s="173"/>
    </row>
    <row r="30" spans="1:6" ht="18.75" customHeight="1">
      <c r="A30" s="155"/>
      <c r="B30" s="145">
        <v>27</v>
      </c>
      <c r="C30" s="175"/>
      <c r="D30" s="177" t="str">
        <f t="shared" si="0"/>
        <v/>
      </c>
      <c r="E30" s="199"/>
      <c r="F30" s="173"/>
    </row>
    <row r="31" spans="1:6" ht="18.75" customHeight="1">
      <c r="A31" s="155"/>
      <c r="B31" s="145">
        <v>28</v>
      </c>
      <c r="C31" s="175"/>
      <c r="D31" s="177" t="str">
        <f t="shared" si="0"/>
        <v/>
      </c>
      <c r="E31" s="199"/>
      <c r="F31" s="173"/>
    </row>
    <row r="32" spans="1:6" ht="18.75" customHeight="1">
      <c r="A32" s="155"/>
      <c r="B32" s="145">
        <v>29</v>
      </c>
      <c r="C32" s="175"/>
      <c r="D32" s="177" t="str">
        <f t="shared" si="0"/>
        <v/>
      </c>
      <c r="E32" s="199"/>
      <c r="F32" s="173"/>
    </row>
    <row r="33" spans="1:6" ht="18.75" customHeight="1">
      <c r="A33" s="155"/>
      <c r="B33" s="145">
        <v>30</v>
      </c>
      <c r="C33" s="175"/>
      <c r="D33" s="177" t="str">
        <f t="shared" si="0"/>
        <v/>
      </c>
      <c r="E33" s="199"/>
      <c r="F33" s="173"/>
    </row>
    <row r="34" spans="1:6" ht="18.75" customHeight="1">
      <c r="A34" s="155"/>
      <c r="B34" s="145">
        <v>31</v>
      </c>
      <c r="C34" s="175"/>
      <c r="D34" s="177" t="str">
        <f t="shared" si="0"/>
        <v/>
      </c>
      <c r="E34" s="199"/>
      <c r="F34" s="173"/>
    </row>
    <row r="35" spans="1:6" ht="18.75" customHeight="1">
      <c r="A35" s="155"/>
      <c r="B35" s="145">
        <v>32</v>
      </c>
      <c r="C35" s="175"/>
      <c r="D35" s="177" t="str">
        <f t="shared" si="0"/>
        <v/>
      </c>
      <c r="E35" s="199"/>
      <c r="F35" s="173"/>
    </row>
    <row r="36" spans="1:6" ht="18.75" customHeight="1">
      <c r="A36" s="155"/>
      <c r="B36" s="145">
        <v>33</v>
      </c>
      <c r="C36" s="175"/>
      <c r="D36" s="177" t="str">
        <f t="shared" si="0"/>
        <v/>
      </c>
      <c r="E36" s="199"/>
      <c r="F36" s="173"/>
    </row>
    <row r="37" spans="1:6" ht="18.75" customHeight="1">
      <c r="A37" s="155"/>
      <c r="B37" s="145">
        <v>34</v>
      </c>
      <c r="C37" s="175"/>
      <c r="D37" s="177" t="str">
        <f t="shared" si="0"/>
        <v/>
      </c>
      <c r="E37" s="199"/>
      <c r="F37" s="173"/>
    </row>
    <row r="38" spans="1:6" ht="18.75" customHeight="1">
      <c r="A38" s="155"/>
      <c r="B38" s="145">
        <v>35</v>
      </c>
      <c r="C38" s="175"/>
      <c r="D38" s="177" t="str">
        <f t="shared" si="0"/>
        <v/>
      </c>
      <c r="E38" s="199"/>
      <c r="F38" s="173"/>
    </row>
    <row r="39" spans="1:6" ht="18.75" customHeight="1">
      <c r="A39" s="155"/>
      <c r="B39" s="145">
        <v>36</v>
      </c>
      <c r="C39" s="175"/>
      <c r="D39" s="177" t="str">
        <f t="shared" si="0"/>
        <v/>
      </c>
      <c r="E39" s="199"/>
      <c r="F39" s="173"/>
    </row>
    <row r="40" spans="1:6" ht="18.75" customHeight="1">
      <c r="A40" s="155"/>
      <c r="B40" s="145">
        <v>37</v>
      </c>
      <c r="C40" s="175"/>
      <c r="D40" s="177" t="str">
        <f t="shared" si="0"/>
        <v/>
      </c>
      <c r="E40" s="199"/>
      <c r="F40" s="173"/>
    </row>
    <row r="41" spans="1:6" ht="18.75" customHeight="1" thickBot="1">
      <c r="A41" s="155"/>
      <c r="B41" s="295" t="s">
        <v>254</v>
      </c>
      <c r="C41" s="296"/>
      <c r="D41" s="296"/>
      <c r="E41" s="296"/>
      <c r="F41" s="188" t="str">
        <f>IF(AND(E4="",F4=""),"",SUM(F4:F40))</f>
        <v/>
      </c>
    </row>
    <row r="42" spans="1:6" ht="18.75" customHeight="1" thickTop="1">
      <c r="A42" s="155"/>
    </row>
  </sheetData>
  <sheetProtection algorithmName="SHA-512" hashValue="EalvEF/Otyf9t5krT3JDjaC8JOiqIRQiDsPKD9eUQitomAvYEfcvg/2D4CXtN8Xj4eZdu5AChRHO1UO6zxT3sg==" saltValue="NFU5Rd12FOdr9QEiVTskyA==" spinCount="100000" sheet="1" objects="1" scenarios="1"/>
  <mergeCells count="3">
    <mergeCell ref="D1:E1"/>
    <mergeCell ref="D2:E2"/>
    <mergeCell ref="B41:E41"/>
  </mergeCells>
  <phoneticPr fontId="1"/>
  <pageMargins left="0.25" right="0.25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CCC"/>
  </sheetPr>
  <dimension ref="A1:F40"/>
  <sheetViews>
    <sheetView workbookViewId="0">
      <selection activeCell="C4" sqref="C4"/>
    </sheetView>
  </sheetViews>
  <sheetFormatPr defaultRowHeight="21" customHeight="1"/>
  <cols>
    <col min="1" max="1" width="3.125" style="139" customWidth="1"/>
    <col min="2" max="2" width="5.375" style="204" customWidth="1"/>
    <col min="3" max="3" width="14.125" style="137" customWidth="1"/>
    <col min="4" max="4" width="15.75" style="138" customWidth="1"/>
    <col min="5" max="5" width="36.625" customWidth="1"/>
    <col min="6" max="6" width="15.625" style="139" customWidth="1"/>
  </cols>
  <sheetData>
    <row r="1" spans="1:6" ht="21" customHeight="1" thickTop="1">
      <c r="A1" s="184"/>
      <c r="B1" s="204" t="s">
        <v>166</v>
      </c>
      <c r="D1" s="289" t="s">
        <v>247</v>
      </c>
      <c r="E1" s="277"/>
      <c r="F1" s="198" t="s">
        <v>215</v>
      </c>
    </row>
    <row r="2" spans="1:6" ht="21" customHeight="1" thickBot="1">
      <c r="A2" s="185"/>
      <c r="C2" s="206"/>
      <c r="D2" s="292" t="s">
        <v>53</v>
      </c>
      <c r="E2" s="318"/>
      <c r="F2" s="172">
        <f>学区科目テーブル!$E$33</f>
        <v>0</v>
      </c>
    </row>
    <row r="3" spans="1:6" ht="21" customHeight="1" thickTop="1">
      <c r="A3" s="155"/>
      <c r="B3" s="157" t="s">
        <v>161</v>
      </c>
      <c r="C3" s="158" t="s">
        <v>157</v>
      </c>
      <c r="D3" s="159" t="s">
        <v>190</v>
      </c>
      <c r="E3" s="160" t="s">
        <v>159</v>
      </c>
      <c r="F3" s="161" t="s">
        <v>160</v>
      </c>
    </row>
    <row r="4" spans="1:6" ht="21" customHeight="1">
      <c r="A4" s="155"/>
      <c r="B4" s="162">
        <v>1</v>
      </c>
      <c r="C4" s="170"/>
      <c r="D4" s="166" t="str">
        <f>IF(AND(F4="",E4=""),"","地域消防団費")</f>
        <v/>
      </c>
      <c r="E4" s="217"/>
      <c r="F4" s="168"/>
    </row>
    <row r="5" spans="1:6" ht="21" customHeight="1">
      <c r="A5" s="155"/>
      <c r="B5" s="162">
        <v>2</v>
      </c>
      <c r="C5" s="175"/>
      <c r="D5" s="166" t="str">
        <f t="shared" ref="D5:D14" si="0">IF(AND(F5="",E5=""),"","地域消防団費")</f>
        <v/>
      </c>
      <c r="E5" s="217"/>
      <c r="F5" s="168"/>
    </row>
    <row r="6" spans="1:6" ht="21" customHeight="1">
      <c r="A6" s="155"/>
      <c r="B6" s="162">
        <v>3</v>
      </c>
      <c r="C6" s="175"/>
      <c r="D6" s="166" t="str">
        <f t="shared" si="0"/>
        <v/>
      </c>
      <c r="E6" s="217"/>
      <c r="F6" s="168"/>
    </row>
    <row r="7" spans="1:6" ht="21" customHeight="1">
      <c r="A7" s="155"/>
      <c r="B7" s="162">
        <v>4</v>
      </c>
      <c r="C7" s="175"/>
      <c r="D7" s="166" t="str">
        <f t="shared" si="0"/>
        <v/>
      </c>
      <c r="E7" s="217"/>
      <c r="F7" s="168"/>
    </row>
    <row r="8" spans="1:6" ht="21" customHeight="1">
      <c r="A8" s="155"/>
      <c r="B8" s="162">
        <v>5</v>
      </c>
      <c r="C8" s="175"/>
      <c r="D8" s="166" t="str">
        <f t="shared" si="0"/>
        <v/>
      </c>
      <c r="E8" s="217"/>
      <c r="F8" s="168"/>
    </row>
    <row r="9" spans="1:6" ht="21" customHeight="1">
      <c r="A9" s="155"/>
      <c r="B9" s="162">
        <v>6</v>
      </c>
      <c r="C9" s="175"/>
      <c r="D9" s="166" t="str">
        <f t="shared" si="0"/>
        <v/>
      </c>
      <c r="E9" s="217"/>
      <c r="F9" s="168"/>
    </row>
    <row r="10" spans="1:6" ht="21" customHeight="1">
      <c r="A10" s="155"/>
      <c r="B10" s="162">
        <v>7</v>
      </c>
      <c r="C10" s="175"/>
      <c r="D10" s="166" t="str">
        <f t="shared" si="0"/>
        <v/>
      </c>
      <c r="E10" s="217"/>
      <c r="F10" s="168"/>
    </row>
    <row r="11" spans="1:6" ht="21" customHeight="1">
      <c r="A11" s="155"/>
      <c r="B11" s="162">
        <v>8</v>
      </c>
      <c r="C11" s="175"/>
      <c r="D11" s="166" t="str">
        <f t="shared" si="0"/>
        <v/>
      </c>
      <c r="E11" s="217"/>
      <c r="F11" s="168"/>
    </row>
    <row r="12" spans="1:6" ht="21" customHeight="1">
      <c r="A12" s="155"/>
      <c r="B12" s="162">
        <v>9</v>
      </c>
      <c r="C12" s="175"/>
      <c r="D12" s="166" t="str">
        <f t="shared" si="0"/>
        <v/>
      </c>
      <c r="E12" s="217"/>
      <c r="F12" s="168"/>
    </row>
    <row r="13" spans="1:6" ht="21" customHeight="1" thickBot="1">
      <c r="A13" s="155"/>
      <c r="B13" s="319" t="s">
        <v>248</v>
      </c>
      <c r="C13" s="320"/>
      <c r="D13" s="320"/>
      <c r="E13" s="321"/>
      <c r="F13" s="188" t="str">
        <f>IF(AND(E4="",F4=""),"",SUM($F$4:$F$12))</f>
        <v/>
      </c>
    </row>
    <row r="14" spans="1:6" ht="21" customHeight="1" thickTop="1" thickBot="1">
      <c r="A14" s="155"/>
      <c r="B14" s="151"/>
      <c r="C14" s="214"/>
      <c r="D14" s="215" t="str">
        <f t="shared" si="0"/>
        <v/>
      </c>
      <c r="E14" s="216"/>
      <c r="F14" s="201"/>
    </row>
    <row r="15" spans="1:6" ht="18.75" customHeight="1" thickTop="1">
      <c r="A15" s="155"/>
      <c r="B15" s="205" t="s">
        <v>167</v>
      </c>
      <c r="C15" s="294" t="s">
        <v>249</v>
      </c>
      <c r="D15" s="294"/>
      <c r="E15" s="294"/>
      <c r="F15" s="198" t="s">
        <v>215</v>
      </c>
    </row>
    <row r="16" spans="1:6" ht="18.75" customHeight="1" thickBot="1">
      <c r="A16" s="155"/>
      <c r="B16" s="151"/>
      <c r="C16" s="325" t="s">
        <v>48</v>
      </c>
      <c r="D16" s="325"/>
      <c r="E16" s="326"/>
      <c r="F16" s="172">
        <f>学区科目テーブル!$E$34</f>
        <v>0</v>
      </c>
    </row>
    <row r="17" spans="1:6" ht="18.75" customHeight="1" thickTop="1">
      <c r="A17" s="155"/>
      <c r="B17" s="157" t="s">
        <v>161</v>
      </c>
      <c r="C17" s="158" t="s">
        <v>157</v>
      </c>
      <c r="D17" s="159" t="s">
        <v>190</v>
      </c>
      <c r="E17" s="160" t="s">
        <v>159</v>
      </c>
      <c r="F17" s="161" t="s">
        <v>160</v>
      </c>
    </row>
    <row r="18" spans="1:6" ht="18.75" customHeight="1">
      <c r="A18" s="155"/>
      <c r="B18" s="162">
        <v>1</v>
      </c>
      <c r="C18" s="175"/>
      <c r="D18" s="166" t="str">
        <f>IF(AND(F18="",E18=""),"","交通安全対策費")</f>
        <v/>
      </c>
      <c r="E18" s="217"/>
      <c r="F18" s="168"/>
    </row>
    <row r="19" spans="1:6" ht="18.75" customHeight="1">
      <c r="A19" s="155"/>
      <c r="B19" s="162">
        <v>2</v>
      </c>
      <c r="C19" s="175"/>
      <c r="D19" s="166" t="str">
        <f t="shared" ref="D19:D27" si="1">IF(AND(F19="",E19=""),"","交通安全対策費")</f>
        <v/>
      </c>
      <c r="E19" s="217"/>
      <c r="F19" s="168"/>
    </row>
    <row r="20" spans="1:6" ht="18.75" customHeight="1">
      <c r="A20" s="155"/>
      <c r="B20" s="162">
        <v>3</v>
      </c>
      <c r="C20" s="175"/>
      <c r="D20" s="166" t="str">
        <f t="shared" si="1"/>
        <v/>
      </c>
      <c r="E20" s="217"/>
      <c r="F20" s="168"/>
    </row>
    <row r="21" spans="1:6" ht="18.75" customHeight="1">
      <c r="A21" s="155"/>
      <c r="B21" s="162">
        <v>4</v>
      </c>
      <c r="C21" s="175"/>
      <c r="D21" s="166" t="str">
        <f t="shared" si="1"/>
        <v/>
      </c>
      <c r="E21" s="217"/>
      <c r="F21" s="168"/>
    </row>
    <row r="22" spans="1:6" ht="18.75" customHeight="1">
      <c r="A22" s="155"/>
      <c r="B22" s="162">
        <v>5</v>
      </c>
      <c r="C22" s="175"/>
      <c r="D22" s="166"/>
      <c r="E22" s="217"/>
      <c r="F22" s="168"/>
    </row>
    <row r="23" spans="1:6" ht="18.75" customHeight="1">
      <c r="A23" s="155"/>
      <c r="B23" s="162">
        <v>6</v>
      </c>
      <c r="C23" s="175"/>
      <c r="D23" s="166" t="str">
        <f t="shared" si="1"/>
        <v/>
      </c>
      <c r="E23" s="217"/>
      <c r="F23" s="168"/>
    </row>
    <row r="24" spans="1:6" ht="18.75" customHeight="1">
      <c r="A24" s="155"/>
      <c r="B24" s="162">
        <v>7</v>
      </c>
      <c r="C24" s="175"/>
      <c r="D24" s="166" t="str">
        <f t="shared" si="1"/>
        <v/>
      </c>
      <c r="E24" s="217"/>
      <c r="F24" s="168"/>
    </row>
    <row r="25" spans="1:6" ht="18.75" customHeight="1">
      <c r="A25" s="155"/>
      <c r="B25" s="162">
        <v>8</v>
      </c>
      <c r="C25" s="175"/>
      <c r="D25" s="166" t="str">
        <f t="shared" si="1"/>
        <v/>
      </c>
      <c r="E25" s="217"/>
      <c r="F25" s="168"/>
    </row>
    <row r="26" spans="1:6" ht="18.75" customHeight="1">
      <c r="A26" s="155"/>
      <c r="B26" s="162">
        <v>9</v>
      </c>
      <c r="C26" s="175"/>
      <c r="D26" s="166" t="str">
        <f t="shared" si="1"/>
        <v/>
      </c>
      <c r="E26" s="217"/>
      <c r="F26" s="168"/>
    </row>
    <row r="27" spans="1:6" ht="18.75" customHeight="1">
      <c r="A27" s="155"/>
      <c r="B27" s="162">
        <v>10</v>
      </c>
      <c r="C27" s="175"/>
      <c r="D27" s="166" t="str">
        <f t="shared" si="1"/>
        <v/>
      </c>
      <c r="E27" s="217"/>
      <c r="F27" s="168"/>
    </row>
    <row r="28" spans="1:6" ht="18.75" customHeight="1" thickBot="1">
      <c r="A28" s="155"/>
      <c r="B28" s="322" t="s">
        <v>250</v>
      </c>
      <c r="C28" s="323"/>
      <c r="D28" s="323"/>
      <c r="E28" s="324"/>
      <c r="F28" s="218" t="str">
        <f>IF(AND(E18="",F18=""),"",SUM($F$18:$F$27))</f>
        <v/>
      </c>
    </row>
    <row r="29" spans="1:6" ht="21" customHeight="1" thickTop="1" thickBot="1">
      <c r="A29" s="155"/>
      <c r="B29" s="219"/>
      <c r="C29" s="219"/>
      <c r="D29" s="219"/>
      <c r="E29" s="219"/>
      <c r="F29" s="201"/>
    </row>
    <row r="30" spans="1:6" s="154" customFormat="1" ht="21" customHeight="1" thickTop="1">
      <c r="A30" s="155"/>
      <c r="B30" s="205" t="s">
        <v>174</v>
      </c>
      <c r="C30" s="214"/>
      <c r="D30" s="294" t="s">
        <v>251</v>
      </c>
      <c r="E30" s="327"/>
      <c r="F30" s="198" t="s">
        <v>215</v>
      </c>
    </row>
    <row r="31" spans="1:6" s="154" customFormat="1" ht="21" customHeight="1" thickBot="1">
      <c r="A31" s="155"/>
      <c r="B31" s="151"/>
      <c r="C31" s="214"/>
      <c r="D31" s="328" t="s">
        <v>55</v>
      </c>
      <c r="E31" s="329"/>
      <c r="F31" s="172">
        <f>学区科目テーブル!$E$35</f>
        <v>0</v>
      </c>
    </row>
    <row r="32" spans="1:6" s="154" customFormat="1" ht="21" customHeight="1" thickTop="1">
      <c r="A32" s="155"/>
      <c r="B32" s="157" t="s">
        <v>161</v>
      </c>
      <c r="C32" s="158" t="s">
        <v>157</v>
      </c>
      <c r="D32" s="159" t="s">
        <v>190</v>
      </c>
      <c r="E32" s="160" t="s">
        <v>159</v>
      </c>
      <c r="F32" s="161" t="s">
        <v>160</v>
      </c>
    </row>
    <row r="33" spans="1:6" ht="21" customHeight="1">
      <c r="A33" s="155"/>
      <c r="B33" s="162">
        <v>1</v>
      </c>
      <c r="C33" s="175"/>
      <c r="D33" s="166" t="str">
        <f>IF(AND(F33="",E33=""),"","婦人自主防災費")</f>
        <v/>
      </c>
      <c r="E33" s="199"/>
      <c r="F33" s="147"/>
    </row>
    <row r="34" spans="1:6" ht="21" customHeight="1">
      <c r="A34" s="155"/>
      <c r="B34" s="162">
        <v>2</v>
      </c>
      <c r="C34" s="175"/>
      <c r="D34" s="166" t="str">
        <f t="shared" ref="D34:D38" si="2">IF(AND(F34="",E34=""),"","婦人自主防災費")</f>
        <v/>
      </c>
      <c r="E34" s="199"/>
      <c r="F34" s="173"/>
    </row>
    <row r="35" spans="1:6" ht="21" customHeight="1">
      <c r="A35" s="155"/>
      <c r="B35" s="162">
        <v>3</v>
      </c>
      <c r="C35" s="175"/>
      <c r="D35" s="166" t="str">
        <f t="shared" si="2"/>
        <v/>
      </c>
      <c r="E35" s="199"/>
      <c r="F35" s="173"/>
    </row>
    <row r="36" spans="1:6" ht="21" customHeight="1">
      <c r="A36" s="155"/>
      <c r="B36" s="162">
        <v>4</v>
      </c>
      <c r="C36" s="175"/>
      <c r="D36" s="166" t="str">
        <f t="shared" si="2"/>
        <v/>
      </c>
      <c r="E36" s="199"/>
      <c r="F36" s="173"/>
    </row>
    <row r="37" spans="1:6" ht="21" customHeight="1">
      <c r="A37" s="155"/>
      <c r="B37" s="162">
        <v>5</v>
      </c>
      <c r="C37" s="175"/>
      <c r="D37" s="166" t="str">
        <f t="shared" si="2"/>
        <v/>
      </c>
      <c r="E37" s="199"/>
      <c r="F37" s="173"/>
    </row>
    <row r="38" spans="1:6" ht="21" customHeight="1">
      <c r="A38" s="155"/>
      <c r="B38" s="162">
        <v>6</v>
      </c>
      <c r="C38" s="175"/>
      <c r="D38" s="166" t="str">
        <f t="shared" si="2"/>
        <v/>
      </c>
      <c r="E38" s="199"/>
      <c r="F38" s="173"/>
    </row>
    <row r="39" spans="1:6" ht="21" customHeight="1" thickBot="1">
      <c r="A39" s="155"/>
      <c r="B39" s="295" t="s">
        <v>252</v>
      </c>
      <c r="C39" s="296"/>
      <c r="D39" s="296"/>
      <c r="E39" s="296"/>
      <c r="F39" s="188" t="str">
        <f>IF(AND(E33="",F33=""),"",SUM($F$33:$F$38))</f>
        <v/>
      </c>
    </row>
    <row r="40" spans="1:6" ht="21" customHeight="1" thickTop="1">
      <c r="A40" s="155"/>
    </row>
  </sheetData>
  <sheetProtection algorithmName="SHA-512" hashValue="0XNX+Ink2hJaPOcZc3lyostgMzOwKvs5An9kn7Fu9k9582Di+EycIPA9Puj2+AsCIz2yC4+NkjEHYtDJUO3eWw==" saltValue="TxlZosyvkXsRmyV0Rotcsg==" spinCount="100000" sheet="1" objects="1" scenarios="1"/>
  <mergeCells count="9">
    <mergeCell ref="D1:E1"/>
    <mergeCell ref="D2:E2"/>
    <mergeCell ref="B39:E39"/>
    <mergeCell ref="B13:E13"/>
    <mergeCell ref="C15:E15"/>
    <mergeCell ref="B28:E28"/>
    <mergeCell ref="C16:E16"/>
    <mergeCell ref="D30:E30"/>
    <mergeCell ref="D31:E31"/>
  </mergeCells>
  <phoneticPr fontId="1"/>
  <pageMargins left="0.25" right="0.25" top="0.75" bottom="0.75" header="0.3" footer="0.3"/>
  <pageSetup paperSize="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K39"/>
  <sheetViews>
    <sheetView zoomScaleNormal="100" workbookViewId="0">
      <selection activeCell="B1" sqref="B1"/>
    </sheetView>
  </sheetViews>
  <sheetFormatPr defaultColWidth="8.75" defaultRowHeight="20.25" customHeight="1"/>
  <cols>
    <col min="1" max="1" width="7.125" customWidth="1"/>
    <col min="2" max="2" width="16.5" customWidth="1"/>
    <col min="3" max="4" width="15.625" customWidth="1"/>
    <col min="5" max="5" width="32.75" customWidth="1"/>
    <col min="8" max="8" width="16" customWidth="1"/>
    <col min="9" max="9" width="21.75" customWidth="1"/>
    <col min="10" max="10" width="18.375" customWidth="1"/>
  </cols>
  <sheetData>
    <row r="1" spans="1:11" ht="20.25" customHeight="1">
      <c r="C1" s="59"/>
      <c r="D1" s="57" t="s">
        <v>122</v>
      </c>
    </row>
    <row r="2" spans="1:11" ht="20.25" customHeight="1" thickBot="1">
      <c r="C2" s="60"/>
      <c r="D2" s="68" t="s">
        <v>128</v>
      </c>
      <c r="G2" s="5"/>
      <c r="H2" s="5"/>
      <c r="I2" s="5"/>
      <c r="J2" s="5"/>
      <c r="K2" s="5"/>
    </row>
    <row r="3" spans="1:11" ht="20.25" customHeight="1" thickTop="1">
      <c r="B3" s="61" t="s">
        <v>1</v>
      </c>
      <c r="C3" s="62" t="s">
        <v>124</v>
      </c>
      <c r="D3" s="62" t="s">
        <v>123</v>
      </c>
      <c r="E3" s="63" t="s">
        <v>127</v>
      </c>
      <c r="G3" s="115"/>
      <c r="H3" s="116"/>
      <c r="I3" s="116"/>
      <c r="J3" s="116"/>
      <c r="K3" s="117"/>
    </row>
    <row r="4" spans="1:11" ht="20.25" customHeight="1">
      <c r="A4" s="58" t="s">
        <v>0</v>
      </c>
      <c r="B4" s="64" t="s">
        <v>2</v>
      </c>
      <c r="C4" s="67">
        <f>学区科目テーブル!$E$5</f>
        <v>0</v>
      </c>
      <c r="D4" s="80">
        <f>本年度予算表!$D$4</f>
        <v>0</v>
      </c>
      <c r="E4" s="65"/>
      <c r="G4" s="118"/>
      <c r="H4" s="247" t="s">
        <v>262</v>
      </c>
      <c r="I4" s="247"/>
      <c r="J4" s="119"/>
      <c r="K4" s="120"/>
    </row>
    <row r="5" spans="1:11" ht="20.25" customHeight="1">
      <c r="B5" s="64" t="str">
        <f>TEXT(学区科目テーブル!$D$6,"@")</f>
        <v>学区運営負担費</v>
      </c>
      <c r="C5" s="67">
        <f>学区科目テーブル!$E$6</f>
        <v>0</v>
      </c>
      <c r="D5" s="80">
        <f>本年度予算表!$D$5</f>
        <v>0</v>
      </c>
      <c r="E5" s="65"/>
      <c r="G5" s="118"/>
      <c r="H5" s="119"/>
      <c r="I5" s="119"/>
      <c r="J5" s="119"/>
      <c r="K5" s="120"/>
    </row>
    <row r="6" spans="1:11" ht="20.25" customHeight="1">
      <c r="B6" s="64" t="str">
        <f>TEXT(学区科目テーブル!$D$7,"@")</f>
        <v>業 務 委 託 料</v>
      </c>
      <c r="C6" s="67">
        <f>学区科目テーブル!$E$7</f>
        <v>0</v>
      </c>
      <c r="D6" s="80">
        <f>本年度予算表!$D$6</f>
        <v>0</v>
      </c>
      <c r="E6" s="65"/>
      <c r="G6" s="248" t="s">
        <v>136</v>
      </c>
      <c r="H6" s="249"/>
      <c r="I6" s="119">
        <f>IF(AND($C$5="",$C$15=""),"",SUM($C$4:$C$14))</f>
        <v>0</v>
      </c>
      <c r="J6" s="119"/>
      <c r="K6" s="120"/>
    </row>
    <row r="7" spans="1:11" ht="20.25" customHeight="1">
      <c r="B7" s="64" t="str">
        <f>TEXT(学区科目テーブル!$D$8,"@")</f>
        <v>助　成　金</v>
      </c>
      <c r="C7" s="67">
        <f>学区科目テーブル!$E$8</f>
        <v>0</v>
      </c>
      <c r="D7" s="80">
        <f>本年度予算表!$D$7</f>
        <v>0</v>
      </c>
      <c r="E7" s="65"/>
      <c r="G7" s="248" t="s">
        <v>137</v>
      </c>
      <c r="H7" s="249"/>
      <c r="I7" s="119">
        <f>IF(AND($C$16="",$C$38=""),"",SUM($C$16:$C$36))</f>
        <v>0</v>
      </c>
      <c r="J7" s="119"/>
      <c r="K7" s="120"/>
    </row>
    <row r="8" spans="1:11" ht="20.25" customHeight="1">
      <c r="B8" s="64" t="str">
        <f>TEXT(学区科目テーブル!$D$9,"@")</f>
        <v>補　助　金</v>
      </c>
      <c r="C8" s="67">
        <f>学区科目テーブル!$E$9</f>
        <v>0</v>
      </c>
      <c r="D8" s="80">
        <f>本年度予算表!$D$8</f>
        <v>0</v>
      </c>
      <c r="E8" s="65"/>
      <c r="G8" s="248" t="s">
        <v>138</v>
      </c>
      <c r="H8" s="249"/>
      <c r="I8" s="119">
        <f>SUM($I$6-$I$7)</f>
        <v>0</v>
      </c>
      <c r="J8" s="119" t="s">
        <v>139</v>
      </c>
      <c r="K8" s="120"/>
    </row>
    <row r="9" spans="1:11" ht="20.25" customHeight="1">
      <c r="B9" s="64" t="str">
        <f>TEXT(学区科目テーブル!$D$10,"@")</f>
        <v>学区地域事業費</v>
      </c>
      <c r="C9" s="67">
        <f>学区科目テーブル!$E$10</f>
        <v>0</v>
      </c>
      <c r="D9" s="80">
        <f>本年度予算表!$D$9</f>
        <v>0</v>
      </c>
      <c r="E9" s="65"/>
      <c r="G9" s="118"/>
      <c r="H9" s="119"/>
      <c r="I9" s="119"/>
      <c r="J9" s="119"/>
      <c r="K9" s="120"/>
    </row>
    <row r="10" spans="1:11" ht="20.25" customHeight="1" thickBot="1">
      <c r="B10" s="64" t="str">
        <f>TEXT(学区科目テーブル!$D$11,"@")</f>
        <v>学区団体負担費</v>
      </c>
      <c r="C10" s="67">
        <f>学区科目テーブル!$E$11</f>
        <v>0</v>
      </c>
      <c r="D10" s="80">
        <f>本年度予算表!$D$10</f>
        <v>0</v>
      </c>
      <c r="E10" s="65"/>
      <c r="G10" s="110"/>
      <c r="H10" s="111"/>
      <c r="I10" s="111"/>
      <c r="J10" s="111"/>
      <c r="K10" s="112"/>
    </row>
    <row r="11" spans="1:11" ht="20.25" customHeight="1" thickTop="1">
      <c r="B11" s="64" t="str">
        <f>TEXT(学区科目テーブル!$D$12,"@")</f>
        <v>報償手数料収入</v>
      </c>
      <c r="C11" s="67">
        <f>学区科目テーブル!$E$12</f>
        <v>0</v>
      </c>
      <c r="D11" s="80">
        <f>本年度予算表!$D$11</f>
        <v>0</v>
      </c>
      <c r="E11" s="65"/>
    </row>
    <row r="12" spans="1:11" ht="20.25" customHeight="1">
      <c r="B12" s="64" t="str">
        <f>TEXT(学区科目テーブル!$D$13,"@")</f>
        <v>防 災 防 犯 費</v>
      </c>
      <c r="C12" s="67">
        <f>学区科目テーブル!$E$13</f>
        <v>0</v>
      </c>
      <c r="D12" s="80">
        <f>本年度予算表!$D$12</f>
        <v>0</v>
      </c>
      <c r="E12" s="65"/>
    </row>
    <row r="13" spans="1:11" ht="20.25" customHeight="1">
      <c r="B13" s="64" t="str">
        <f>TEXT(学区科目テーブル!$D$14,"@")</f>
        <v>借　　入　　金</v>
      </c>
      <c r="C13" s="67">
        <f>学区科目テーブル!$E$14</f>
        <v>0</v>
      </c>
      <c r="D13" s="80">
        <f>本年度予算表!$D$13</f>
        <v>0</v>
      </c>
      <c r="E13" s="65"/>
    </row>
    <row r="14" spans="1:11" ht="20.25" customHeight="1" thickBot="1">
      <c r="B14" s="91" t="str">
        <f>TEXT(学区科目テーブル!$D$15,"@")</f>
        <v>雑収入</v>
      </c>
      <c r="C14" s="75">
        <f>学区科目テーブル!$E$15</f>
        <v>0</v>
      </c>
      <c r="D14" s="81">
        <f>本年度予算表!D14</f>
        <v>0</v>
      </c>
      <c r="E14" s="76"/>
    </row>
    <row r="15" spans="1:11" ht="22.5" customHeight="1" thickBot="1">
      <c r="B15" s="92" t="s">
        <v>126</v>
      </c>
      <c r="C15" s="87">
        <f>SUM($C$4:$C$14)</f>
        <v>0</v>
      </c>
      <c r="D15" s="88">
        <f>SUM($D$4:$D$14)</f>
        <v>0</v>
      </c>
      <c r="E15" s="113"/>
    </row>
    <row r="16" spans="1:11" ht="20.25" customHeight="1">
      <c r="A16" s="58" t="s">
        <v>25</v>
      </c>
      <c r="B16" s="83" t="str">
        <f>TEXT(学区科目テーブル!$D$19,"@")</f>
        <v>負　   担　  金</v>
      </c>
      <c r="C16" s="84">
        <f>学区科目テーブル!$E$19</f>
        <v>0</v>
      </c>
      <c r="D16" s="84">
        <f>本年度予算表!D16</f>
        <v>0</v>
      </c>
      <c r="E16" s="85"/>
    </row>
    <row r="17" spans="2:5" ht="20.25" customHeight="1">
      <c r="B17" s="66" t="str">
        <f>TEXT(学区科目テーブル!$D$20,"@")</f>
        <v>総 代 活 動 費</v>
      </c>
      <c r="C17" s="67">
        <f>学区科目テーブル!$E$20</f>
        <v>0</v>
      </c>
      <c r="D17" s="67">
        <f>本年度予算表!D17</f>
        <v>0</v>
      </c>
      <c r="E17" s="65"/>
    </row>
    <row r="18" spans="2:5" ht="20.25" customHeight="1">
      <c r="B18" s="66" t="str">
        <f>TEXT(学区科目テーブル!$D$21,"@")</f>
        <v>総代会役員手当</v>
      </c>
      <c r="C18" s="67">
        <f>学区科目テーブル!$E$21</f>
        <v>0</v>
      </c>
      <c r="D18" s="67">
        <f>本年度予算表!D18</f>
        <v>0</v>
      </c>
      <c r="E18" s="65"/>
    </row>
    <row r="19" spans="2:5" ht="20.25" customHeight="1">
      <c r="B19" s="66" t="str">
        <f>TEXT(学区科目テーブル!$D$22,"@")</f>
        <v>教育委員会費</v>
      </c>
      <c r="C19" s="67">
        <f>学区科目テーブル!$E$22</f>
        <v>0</v>
      </c>
      <c r="D19" s="67">
        <f>本年度予算表!D19</f>
        <v>0</v>
      </c>
      <c r="E19" s="65"/>
    </row>
    <row r="20" spans="2:5" ht="20.25" customHeight="1">
      <c r="B20" s="66" t="str">
        <f>TEXT(学区科目テーブル!$D$23,"@")</f>
        <v>福祉委員会費</v>
      </c>
      <c r="C20" s="67">
        <f>学区科目テーブル!$E$23</f>
        <v>0</v>
      </c>
      <c r="D20" s="67">
        <f>本年度予算表!D20</f>
        <v>0</v>
      </c>
      <c r="E20" s="65"/>
    </row>
    <row r="21" spans="2:5" ht="20.25" customHeight="1">
      <c r="B21" s="66" t="str">
        <f>TEXT(学区科目テーブル!$D$24,"@")</f>
        <v>諸事業運営費</v>
      </c>
      <c r="C21" s="67">
        <f>学区科目テーブル!$E$24</f>
        <v>0</v>
      </c>
      <c r="D21" s="67">
        <f>本年度予算表!D21</f>
        <v>0</v>
      </c>
      <c r="E21" s="65"/>
    </row>
    <row r="22" spans="2:5" ht="20.25" customHeight="1">
      <c r="B22" s="66" t="str">
        <f>TEXT(学区科目テーブル!$D$25,"@")</f>
        <v>交　 通　 費</v>
      </c>
      <c r="C22" s="67">
        <f>学区科目テーブル!$E$25</f>
        <v>0</v>
      </c>
      <c r="D22" s="67">
        <f>本年度予算表!D22</f>
        <v>0</v>
      </c>
      <c r="E22" s="65"/>
    </row>
    <row r="23" spans="2:5" ht="20.25" customHeight="1">
      <c r="B23" s="66" t="str">
        <f>TEXT(学区科目テーブル!$D$26,"@")</f>
        <v>研　 修　 費</v>
      </c>
      <c r="C23" s="67">
        <f>学区科目テーブル!$E$26</f>
        <v>0</v>
      </c>
      <c r="D23" s="67">
        <f>本年度予算表!D23</f>
        <v>0</v>
      </c>
      <c r="E23" s="65"/>
    </row>
    <row r="24" spans="2:5" ht="20.25" customHeight="1">
      <c r="B24" s="66" t="str">
        <f>TEXT(学区科目テーブル!$D$27,"@")</f>
        <v>会　 議　 費</v>
      </c>
      <c r="C24" s="67">
        <f>学区科目テーブル!$E$27</f>
        <v>0</v>
      </c>
      <c r="D24" s="67">
        <f>本年度予算表!D24</f>
        <v>0</v>
      </c>
      <c r="E24" s="65"/>
    </row>
    <row r="25" spans="2:5" ht="20.25" customHeight="1">
      <c r="B25" s="66" t="str">
        <f>TEXT(学区科目テーブル!$D$28,"@")</f>
        <v>渉　 外 　費</v>
      </c>
      <c r="C25" s="67">
        <f>学区科目テーブル!$E$28</f>
        <v>0</v>
      </c>
      <c r="D25" s="67">
        <f>本年度予算表!D25</f>
        <v>0</v>
      </c>
      <c r="E25" s="65"/>
    </row>
    <row r="26" spans="2:5" ht="20.25" customHeight="1">
      <c r="B26" s="66" t="str">
        <f>TEXT(学区科目テーブル!$D$29,"@")</f>
        <v>需　 用 　費</v>
      </c>
      <c r="C26" s="67">
        <f>学区科目テーブル!$E$29</f>
        <v>0</v>
      </c>
      <c r="D26" s="67">
        <f>本年度予算表!D26</f>
        <v>0</v>
      </c>
      <c r="E26" s="65"/>
    </row>
    <row r="27" spans="2:5" ht="20.25" customHeight="1">
      <c r="B27" s="66" t="str">
        <f>TEXT(学区科目テーブル!$D$30,"@")</f>
        <v>備 　品 　費</v>
      </c>
      <c r="C27" s="67">
        <f>学区科目テーブル!$E$30</f>
        <v>0</v>
      </c>
      <c r="D27" s="67">
        <f>本年度予算表!D27</f>
        <v>0</v>
      </c>
      <c r="E27" s="65"/>
    </row>
    <row r="28" spans="2:5" ht="20.25" customHeight="1">
      <c r="B28" s="66" t="str">
        <f>TEXT(学区科目テーブル!$D$31,"@")</f>
        <v>通信運搬費</v>
      </c>
      <c r="C28" s="67">
        <f>学区科目テーブル!$E$31</f>
        <v>0</v>
      </c>
      <c r="D28" s="67">
        <f>本年度予算表!D28</f>
        <v>0</v>
      </c>
      <c r="E28" s="65"/>
    </row>
    <row r="29" spans="2:5" ht="20.25" customHeight="1">
      <c r="B29" s="66" t="str">
        <f>TEXT(学区科目テーブル!$D$32,"@")</f>
        <v>防災防犯費</v>
      </c>
      <c r="C29" s="67">
        <f>学区科目テーブル!$E$32</f>
        <v>0</v>
      </c>
      <c r="D29" s="67">
        <f>本年度予算表!D29</f>
        <v>0</v>
      </c>
      <c r="E29" s="65"/>
    </row>
    <row r="30" spans="2:5" ht="20.25" customHeight="1">
      <c r="B30" s="66" t="str">
        <f>TEXT(学区科目テーブル!$D$33,"@")</f>
        <v>地域消防団費</v>
      </c>
      <c r="C30" s="67">
        <f>学区科目テーブル!$E$33</f>
        <v>0</v>
      </c>
      <c r="D30" s="67">
        <f>本年度予算表!D30</f>
        <v>0</v>
      </c>
      <c r="E30" s="65"/>
    </row>
    <row r="31" spans="2:5" ht="20.25" customHeight="1">
      <c r="B31" s="66" t="str">
        <f>TEXT(学区科目テーブル!$D$34,"@")</f>
        <v>交通安全対策費</v>
      </c>
      <c r="C31" s="67">
        <f>学区科目テーブル!$E$34</f>
        <v>0</v>
      </c>
      <c r="D31" s="67">
        <f>本年度予算表!D31</f>
        <v>0</v>
      </c>
      <c r="E31" s="65"/>
    </row>
    <row r="32" spans="2:5" ht="20.25" customHeight="1">
      <c r="B32" s="66" t="str">
        <f>TEXT(学区科目テーブル!$D$35,"@")</f>
        <v>婦人自主防災費</v>
      </c>
      <c r="C32" s="67">
        <f>学区科目テーブル!$E$35</f>
        <v>0</v>
      </c>
      <c r="D32" s="67">
        <f>本年度予算表!D32</f>
        <v>0</v>
      </c>
      <c r="E32" s="65"/>
    </row>
    <row r="33" spans="2:5" ht="20.25" customHeight="1">
      <c r="B33" s="66" t="str">
        <f>TEXT(学区科目テーブル!$D$36,"@")</f>
        <v>環境整備費</v>
      </c>
      <c r="C33" s="67">
        <f>学区科目テーブル!$E$36</f>
        <v>0</v>
      </c>
      <c r="D33" s="67">
        <f>本年度予算表!D33</f>
        <v>0</v>
      </c>
      <c r="E33" s="65"/>
    </row>
    <row r="34" spans="2:5" ht="20.25" customHeight="1">
      <c r="B34" s="66" t="str">
        <f>TEXT(学区科目テーブル!$D$37,"@")</f>
        <v>学区施設運営費</v>
      </c>
      <c r="C34" s="67">
        <f>学区科目テーブル!$E$37</f>
        <v>0</v>
      </c>
      <c r="D34" s="67">
        <f>本年度予算表!D34</f>
        <v>0</v>
      </c>
      <c r="E34" s="65"/>
    </row>
    <row r="35" spans="2:5" ht="20.25" customHeight="1">
      <c r="B35" s="70" t="str">
        <f>TEXT(学区科目テーブル!$D$38,"@")</f>
        <v>学校・保育園関係費</v>
      </c>
      <c r="C35" s="67">
        <f>学区科目テーブル!$E$38</f>
        <v>0</v>
      </c>
      <c r="D35" s="67">
        <f>本年度予算表!D35</f>
        <v>0</v>
      </c>
      <c r="E35" s="65"/>
    </row>
    <row r="36" spans="2:5" ht="20.25" customHeight="1">
      <c r="B36" s="66" t="str">
        <f>TEXT(学区科目テーブル!$D$39,"@")</f>
        <v>雑　　　費</v>
      </c>
      <c r="C36" s="67">
        <f>学区科目テーブル!$E$39</f>
        <v>0</v>
      </c>
      <c r="D36" s="67">
        <f>本年度予算表!D36</f>
        <v>0</v>
      </c>
      <c r="E36" s="65"/>
    </row>
    <row r="37" spans="2:5" ht="20.25" customHeight="1" thickBot="1">
      <c r="B37" s="74" t="s">
        <v>58</v>
      </c>
      <c r="C37" s="75">
        <f>$C$15-$C$16-$C$17-$C$18-$C$19-$C$20-$C$21-$C$22-$C$23-$C$24-$C$25-$C$26-$C$27-$C$28-$C$29-$C$30-$C$31-$C$32-$C$33-$C$34-$C$35-$C$36</f>
        <v>0</v>
      </c>
      <c r="D37" s="75">
        <f>本年度予算表!D37</f>
        <v>0</v>
      </c>
      <c r="E37" s="76"/>
    </row>
    <row r="38" spans="2:5" ht="22.5" customHeight="1" thickBot="1">
      <c r="B38" s="89" t="s">
        <v>125</v>
      </c>
      <c r="C38" s="86">
        <f>SUM($C$16:$C$37)</f>
        <v>0</v>
      </c>
      <c r="D38" s="114">
        <f>SUM(D16:D37)</f>
        <v>0</v>
      </c>
      <c r="E38" s="90"/>
    </row>
    <row r="39" spans="2:5" ht="20.25" customHeight="1" thickTop="1"/>
  </sheetData>
  <sheetProtection algorithmName="SHA-512" hashValue="132NqAlpv8Hy8qGE/6eXm4m/Uw8vUhfbTqfxQnwHzzHB/ehUspVstf6pFcssS+HcDpj8AVFTdPlniUw/emVmDQ==" saltValue="ynNyBda3bIYYcsW+LDizRQ==" spinCount="100000" sheet="1" objects="1" scenarios="1"/>
  <mergeCells count="4">
    <mergeCell ref="H4:I4"/>
    <mergeCell ref="G6:H6"/>
    <mergeCell ref="G7:H7"/>
    <mergeCell ref="G8:H8"/>
  </mergeCells>
  <phoneticPr fontId="1"/>
  <pageMargins left="0.25" right="0.25" top="0.75" bottom="0.75" header="0.3" footer="0.3"/>
  <pageSetup paperSize="9" fitToWidth="0" orientation="portrait" horizontalDpi="0" verticalDpi="0" r:id="rId1"/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99"/>
  </sheetPr>
  <dimension ref="A1:F42"/>
  <sheetViews>
    <sheetView workbookViewId="0">
      <selection activeCell="C4" sqref="C4"/>
    </sheetView>
  </sheetViews>
  <sheetFormatPr defaultRowHeight="18.75" customHeight="1"/>
  <cols>
    <col min="1" max="1" width="3.125" style="139" customWidth="1"/>
    <col min="2" max="2" width="5.375" style="204" customWidth="1"/>
    <col min="3" max="3" width="14.125" style="137" customWidth="1"/>
    <col min="4" max="4" width="15.75" style="138" customWidth="1"/>
    <col min="5" max="5" width="36.625" customWidth="1"/>
    <col min="6" max="6" width="15.625" style="139" customWidth="1"/>
  </cols>
  <sheetData>
    <row r="1" spans="1:6" ht="18.75" customHeight="1" thickTop="1">
      <c r="A1" s="184"/>
      <c r="B1" s="204" t="s">
        <v>166</v>
      </c>
      <c r="D1" s="238" t="s">
        <v>255</v>
      </c>
      <c r="E1" s="301"/>
      <c r="F1" s="198" t="s">
        <v>215</v>
      </c>
    </row>
    <row r="2" spans="1:6" ht="18.75" customHeight="1" thickBot="1">
      <c r="A2" s="185"/>
      <c r="C2" s="206"/>
      <c r="D2" s="220" t="s">
        <v>61</v>
      </c>
      <c r="E2" s="221"/>
      <c r="F2" s="172">
        <f>学区科目テーブル!$E$37</f>
        <v>0</v>
      </c>
    </row>
    <row r="3" spans="1:6" ht="18.75" customHeight="1" thickTop="1">
      <c r="A3" s="155"/>
      <c r="B3" s="140" t="s">
        <v>161</v>
      </c>
      <c r="C3" s="141" t="s">
        <v>157</v>
      </c>
      <c r="D3" s="142" t="s">
        <v>190</v>
      </c>
      <c r="E3" s="143" t="s">
        <v>159</v>
      </c>
      <c r="F3" s="144" t="s">
        <v>160</v>
      </c>
    </row>
    <row r="4" spans="1:6" ht="18.75" customHeight="1">
      <c r="A4" s="155"/>
      <c r="B4" s="145">
        <v>1</v>
      </c>
      <c r="C4" s="175"/>
      <c r="D4" s="177" t="str">
        <f>IF(AND(F4="",E4=""),"","学区施設運営費")</f>
        <v/>
      </c>
      <c r="E4" s="199"/>
      <c r="F4" s="173"/>
    </row>
    <row r="5" spans="1:6" ht="18.75" customHeight="1">
      <c r="A5" s="155"/>
      <c r="B5" s="145">
        <v>2</v>
      </c>
      <c r="C5" s="175"/>
      <c r="D5" s="177" t="str">
        <f t="shared" ref="D5:D40" si="0">IF(AND(F5="",E5=""),"","学区施設運営費")</f>
        <v/>
      </c>
      <c r="E5" s="199"/>
      <c r="F5" s="173"/>
    </row>
    <row r="6" spans="1:6" ht="18.75" customHeight="1">
      <c r="A6" s="155"/>
      <c r="B6" s="145">
        <v>3</v>
      </c>
      <c r="C6" s="175"/>
      <c r="D6" s="177" t="str">
        <f t="shared" si="0"/>
        <v/>
      </c>
      <c r="E6" s="199"/>
      <c r="F6" s="173"/>
    </row>
    <row r="7" spans="1:6" ht="18.75" customHeight="1">
      <c r="A7" s="155"/>
      <c r="B7" s="145">
        <v>4</v>
      </c>
      <c r="C7" s="175"/>
      <c r="D7" s="177" t="str">
        <f t="shared" si="0"/>
        <v/>
      </c>
      <c r="E7" s="199"/>
      <c r="F7" s="173"/>
    </row>
    <row r="8" spans="1:6" ht="18.75" customHeight="1">
      <c r="A8" s="155"/>
      <c r="B8" s="145">
        <v>5</v>
      </c>
      <c r="C8" s="175"/>
      <c r="D8" s="177" t="str">
        <f t="shared" si="0"/>
        <v/>
      </c>
      <c r="E8" s="199"/>
      <c r="F8" s="173"/>
    </row>
    <row r="9" spans="1:6" ht="18.75" customHeight="1">
      <c r="A9" s="155"/>
      <c r="B9" s="145">
        <v>6</v>
      </c>
      <c r="C9" s="175"/>
      <c r="D9" s="177" t="str">
        <f t="shared" si="0"/>
        <v/>
      </c>
      <c r="E9" s="199"/>
      <c r="F9" s="173"/>
    </row>
    <row r="10" spans="1:6" ht="18.75" customHeight="1">
      <c r="A10" s="155"/>
      <c r="B10" s="145">
        <v>7</v>
      </c>
      <c r="C10" s="175"/>
      <c r="D10" s="177" t="str">
        <f t="shared" si="0"/>
        <v/>
      </c>
      <c r="E10" s="199"/>
      <c r="F10" s="173"/>
    </row>
    <row r="11" spans="1:6" ht="18.75" customHeight="1">
      <c r="A11" s="155"/>
      <c r="B11" s="145">
        <v>8</v>
      </c>
      <c r="C11" s="175"/>
      <c r="D11" s="177" t="str">
        <f t="shared" si="0"/>
        <v/>
      </c>
      <c r="E11" s="199"/>
      <c r="F11" s="173"/>
    </row>
    <row r="12" spans="1:6" ht="18.75" customHeight="1">
      <c r="A12" s="155"/>
      <c r="B12" s="145">
        <v>9</v>
      </c>
      <c r="C12" s="175"/>
      <c r="D12" s="177" t="str">
        <f t="shared" si="0"/>
        <v/>
      </c>
      <c r="E12" s="199"/>
      <c r="F12" s="173"/>
    </row>
    <row r="13" spans="1:6" ht="18.75" customHeight="1">
      <c r="A13" s="155"/>
      <c r="B13" s="145">
        <v>10</v>
      </c>
      <c r="C13" s="175"/>
      <c r="D13" s="177" t="str">
        <f t="shared" si="0"/>
        <v/>
      </c>
      <c r="E13" s="199"/>
      <c r="F13" s="173"/>
    </row>
    <row r="14" spans="1:6" ht="18.75" customHeight="1">
      <c r="A14" s="155"/>
      <c r="B14" s="145">
        <v>11</v>
      </c>
      <c r="C14" s="175"/>
      <c r="D14" s="177" t="str">
        <f t="shared" si="0"/>
        <v/>
      </c>
      <c r="E14" s="199"/>
      <c r="F14" s="173"/>
    </row>
    <row r="15" spans="1:6" ht="18.75" customHeight="1">
      <c r="A15" s="155"/>
      <c r="B15" s="145">
        <v>12</v>
      </c>
      <c r="C15" s="175"/>
      <c r="D15" s="177" t="str">
        <f t="shared" si="0"/>
        <v/>
      </c>
      <c r="E15" s="199"/>
      <c r="F15" s="173"/>
    </row>
    <row r="16" spans="1:6" ht="18.75" customHeight="1">
      <c r="A16" s="155"/>
      <c r="B16" s="145">
        <v>13</v>
      </c>
      <c r="C16" s="175"/>
      <c r="D16" s="177" t="str">
        <f t="shared" si="0"/>
        <v/>
      </c>
      <c r="E16" s="199"/>
      <c r="F16" s="173"/>
    </row>
    <row r="17" spans="1:6" ht="18.75" customHeight="1">
      <c r="A17" s="155"/>
      <c r="B17" s="145">
        <v>14</v>
      </c>
      <c r="C17" s="175"/>
      <c r="D17" s="177" t="str">
        <f t="shared" si="0"/>
        <v/>
      </c>
      <c r="E17" s="199"/>
      <c r="F17" s="173"/>
    </row>
    <row r="18" spans="1:6" ht="18.75" customHeight="1">
      <c r="A18" s="155"/>
      <c r="B18" s="145">
        <v>15</v>
      </c>
      <c r="C18" s="175"/>
      <c r="D18" s="177" t="str">
        <f t="shared" si="0"/>
        <v/>
      </c>
      <c r="E18" s="199"/>
      <c r="F18" s="173"/>
    </row>
    <row r="19" spans="1:6" ht="18.75" customHeight="1">
      <c r="A19" s="155"/>
      <c r="B19" s="145">
        <v>16</v>
      </c>
      <c r="C19" s="175"/>
      <c r="D19" s="177" t="str">
        <f t="shared" si="0"/>
        <v/>
      </c>
      <c r="E19" s="199"/>
      <c r="F19" s="173"/>
    </row>
    <row r="20" spans="1:6" ht="18.75" customHeight="1">
      <c r="A20" s="155"/>
      <c r="B20" s="145">
        <v>17</v>
      </c>
      <c r="C20" s="175"/>
      <c r="D20" s="177" t="str">
        <f t="shared" si="0"/>
        <v/>
      </c>
      <c r="E20" s="199"/>
      <c r="F20" s="173"/>
    </row>
    <row r="21" spans="1:6" ht="18.75" customHeight="1">
      <c r="A21" s="155"/>
      <c r="B21" s="145">
        <v>18</v>
      </c>
      <c r="C21" s="175"/>
      <c r="D21" s="177" t="str">
        <f t="shared" si="0"/>
        <v/>
      </c>
      <c r="E21" s="199"/>
      <c r="F21" s="173"/>
    </row>
    <row r="22" spans="1:6" ht="18.75" customHeight="1">
      <c r="A22" s="155"/>
      <c r="B22" s="145">
        <v>19</v>
      </c>
      <c r="C22" s="175"/>
      <c r="D22" s="177" t="str">
        <f t="shared" si="0"/>
        <v/>
      </c>
      <c r="E22" s="199"/>
      <c r="F22" s="173"/>
    </row>
    <row r="23" spans="1:6" ht="18.75" customHeight="1">
      <c r="A23" s="155"/>
      <c r="B23" s="145">
        <v>20</v>
      </c>
      <c r="C23" s="175"/>
      <c r="D23" s="177" t="str">
        <f t="shared" si="0"/>
        <v/>
      </c>
      <c r="E23" s="199"/>
      <c r="F23" s="173"/>
    </row>
    <row r="24" spans="1:6" ht="18.75" customHeight="1">
      <c r="A24" s="155"/>
      <c r="B24" s="145">
        <v>21</v>
      </c>
      <c r="C24" s="175"/>
      <c r="D24" s="177" t="str">
        <f t="shared" si="0"/>
        <v/>
      </c>
      <c r="E24" s="199"/>
      <c r="F24" s="173"/>
    </row>
    <row r="25" spans="1:6" ht="18.75" customHeight="1">
      <c r="A25" s="155"/>
      <c r="B25" s="145">
        <v>22</v>
      </c>
      <c r="C25" s="175"/>
      <c r="D25" s="177" t="str">
        <f t="shared" si="0"/>
        <v/>
      </c>
      <c r="E25" s="199"/>
      <c r="F25" s="173"/>
    </row>
    <row r="26" spans="1:6" ht="18.75" customHeight="1">
      <c r="A26" s="155"/>
      <c r="B26" s="145">
        <v>23</v>
      </c>
      <c r="C26" s="175"/>
      <c r="D26" s="177" t="str">
        <f t="shared" si="0"/>
        <v/>
      </c>
      <c r="E26" s="199"/>
      <c r="F26" s="173"/>
    </row>
    <row r="27" spans="1:6" ht="18.75" customHeight="1">
      <c r="A27" s="155"/>
      <c r="B27" s="145">
        <v>24</v>
      </c>
      <c r="C27" s="175"/>
      <c r="D27" s="177" t="str">
        <f t="shared" si="0"/>
        <v/>
      </c>
      <c r="E27" s="199"/>
      <c r="F27" s="173"/>
    </row>
    <row r="28" spans="1:6" ht="18.75" customHeight="1">
      <c r="A28" s="155"/>
      <c r="B28" s="145">
        <v>25</v>
      </c>
      <c r="C28" s="175"/>
      <c r="D28" s="177" t="str">
        <f t="shared" si="0"/>
        <v/>
      </c>
      <c r="E28" s="199"/>
      <c r="F28" s="173"/>
    </row>
    <row r="29" spans="1:6" ht="18.75" customHeight="1">
      <c r="A29" s="155"/>
      <c r="B29" s="145">
        <v>26</v>
      </c>
      <c r="C29" s="175"/>
      <c r="D29" s="177" t="str">
        <f t="shared" si="0"/>
        <v/>
      </c>
      <c r="E29" s="199"/>
      <c r="F29" s="173"/>
    </row>
    <row r="30" spans="1:6" ht="18.75" customHeight="1">
      <c r="A30" s="155"/>
      <c r="B30" s="145">
        <v>27</v>
      </c>
      <c r="C30" s="175"/>
      <c r="D30" s="177" t="str">
        <f t="shared" si="0"/>
        <v/>
      </c>
      <c r="E30" s="199"/>
      <c r="F30" s="173"/>
    </row>
    <row r="31" spans="1:6" ht="18.75" customHeight="1">
      <c r="A31" s="155"/>
      <c r="B31" s="145">
        <v>28</v>
      </c>
      <c r="C31" s="175"/>
      <c r="D31" s="177" t="str">
        <f t="shared" si="0"/>
        <v/>
      </c>
      <c r="E31" s="199"/>
      <c r="F31" s="173"/>
    </row>
    <row r="32" spans="1:6" ht="18.75" customHeight="1">
      <c r="A32" s="155"/>
      <c r="B32" s="145">
        <v>29</v>
      </c>
      <c r="C32" s="175"/>
      <c r="D32" s="177" t="str">
        <f t="shared" si="0"/>
        <v/>
      </c>
      <c r="E32" s="199"/>
      <c r="F32" s="173"/>
    </row>
    <row r="33" spans="1:6" ht="18.75" customHeight="1">
      <c r="A33" s="155"/>
      <c r="B33" s="145">
        <v>30</v>
      </c>
      <c r="C33" s="175"/>
      <c r="D33" s="177" t="str">
        <f t="shared" si="0"/>
        <v/>
      </c>
      <c r="E33" s="199"/>
      <c r="F33" s="173"/>
    </row>
    <row r="34" spans="1:6" ht="18.75" customHeight="1">
      <c r="A34" s="155"/>
      <c r="B34" s="145">
        <v>31</v>
      </c>
      <c r="C34" s="175"/>
      <c r="D34" s="177" t="str">
        <f t="shared" si="0"/>
        <v/>
      </c>
      <c r="E34" s="199"/>
      <c r="F34" s="173"/>
    </row>
    <row r="35" spans="1:6" ht="18.75" customHeight="1">
      <c r="A35" s="155"/>
      <c r="B35" s="145">
        <v>32</v>
      </c>
      <c r="C35" s="175"/>
      <c r="D35" s="177" t="str">
        <f t="shared" si="0"/>
        <v/>
      </c>
      <c r="E35" s="199"/>
      <c r="F35" s="173"/>
    </row>
    <row r="36" spans="1:6" ht="18.75" customHeight="1">
      <c r="A36" s="155"/>
      <c r="B36" s="145">
        <v>33</v>
      </c>
      <c r="C36" s="175"/>
      <c r="D36" s="177" t="str">
        <f t="shared" si="0"/>
        <v/>
      </c>
      <c r="E36" s="199"/>
      <c r="F36" s="173"/>
    </row>
    <row r="37" spans="1:6" ht="18.75" customHeight="1">
      <c r="A37" s="155"/>
      <c r="B37" s="145">
        <v>34</v>
      </c>
      <c r="C37" s="175"/>
      <c r="D37" s="177" t="str">
        <f t="shared" si="0"/>
        <v/>
      </c>
      <c r="E37" s="199"/>
      <c r="F37" s="173"/>
    </row>
    <row r="38" spans="1:6" ht="18.75" customHeight="1">
      <c r="A38" s="155"/>
      <c r="B38" s="145">
        <v>35</v>
      </c>
      <c r="C38" s="175"/>
      <c r="D38" s="177" t="str">
        <f t="shared" si="0"/>
        <v/>
      </c>
      <c r="E38" s="199"/>
      <c r="F38" s="173"/>
    </row>
    <row r="39" spans="1:6" ht="18.75" customHeight="1">
      <c r="A39" s="155"/>
      <c r="B39" s="145">
        <v>36</v>
      </c>
      <c r="C39" s="175"/>
      <c r="D39" s="177" t="str">
        <f t="shared" si="0"/>
        <v/>
      </c>
      <c r="E39" s="199"/>
      <c r="F39" s="173"/>
    </row>
    <row r="40" spans="1:6" ht="18.75" customHeight="1">
      <c r="A40" s="155"/>
      <c r="B40" s="145">
        <v>37</v>
      </c>
      <c r="C40" s="175"/>
      <c r="D40" s="177" t="str">
        <f t="shared" si="0"/>
        <v/>
      </c>
      <c r="E40" s="199"/>
      <c r="F40" s="173"/>
    </row>
    <row r="41" spans="1:6" ht="18.75" customHeight="1" thickBot="1">
      <c r="A41" s="155"/>
      <c r="B41" s="295" t="s">
        <v>256</v>
      </c>
      <c r="C41" s="296"/>
      <c r="D41" s="296"/>
      <c r="E41" s="296"/>
      <c r="F41" s="188" t="str">
        <f>IF(AND(E4="",F4=""),"",SUM(F4:F40))</f>
        <v/>
      </c>
    </row>
    <row r="42" spans="1:6" ht="18.75" customHeight="1" thickTop="1">
      <c r="A42" s="155"/>
    </row>
  </sheetData>
  <sheetProtection algorithmName="SHA-512" hashValue="1g5cBpsziMAWRpmSV+OAIQSXmoHzkToJbNvn8BvCrq0FfO8GyGxD4jjvRdlBQ4i5x8FoOfSngX1cz1rXooaatQ==" saltValue="CMFyNM9jJeDAAbiz3iG30A==" spinCount="100000" sheet="1" objects="1" scenarios="1"/>
  <mergeCells count="2">
    <mergeCell ref="D1:E1"/>
    <mergeCell ref="B41:E41"/>
  </mergeCells>
  <phoneticPr fontId="1"/>
  <pageMargins left="0.25" right="0.25" top="0.75" bottom="0.75" header="0.3" footer="0.3"/>
  <pageSetup paperSize="9" orientation="portrait" horizontalDpi="0" verticalDpi="0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99"/>
  </sheetPr>
  <dimension ref="A1:F39"/>
  <sheetViews>
    <sheetView workbookViewId="0">
      <selection activeCell="C4" sqref="C4"/>
    </sheetView>
  </sheetViews>
  <sheetFormatPr defaultRowHeight="18.75" customHeight="1"/>
  <cols>
    <col min="1" max="1" width="3.125" style="139" customWidth="1"/>
    <col min="2" max="2" width="5.375" style="204" customWidth="1"/>
    <col min="3" max="3" width="14.125" style="137" customWidth="1"/>
    <col min="4" max="4" width="16.625" style="138" customWidth="1"/>
    <col min="5" max="5" width="36.625" customWidth="1"/>
    <col min="6" max="6" width="15.625" style="139" customWidth="1"/>
  </cols>
  <sheetData>
    <row r="1" spans="1:6" ht="18.75" customHeight="1" thickTop="1">
      <c r="A1" s="184"/>
      <c r="B1" s="222" t="s">
        <v>166</v>
      </c>
      <c r="C1" s="223"/>
      <c r="D1" s="289" t="s">
        <v>257</v>
      </c>
      <c r="E1" s="277"/>
      <c r="F1" s="198" t="s">
        <v>215</v>
      </c>
    </row>
    <row r="2" spans="1:6" ht="18.75" customHeight="1" thickBot="1">
      <c r="A2" s="185"/>
      <c r="B2" s="222"/>
      <c r="C2" s="224"/>
      <c r="D2" s="292" t="s">
        <v>64</v>
      </c>
      <c r="E2" s="318"/>
      <c r="F2" s="172">
        <f>学区科目テーブル!$E$38</f>
        <v>0</v>
      </c>
    </row>
    <row r="3" spans="1:6" ht="18.75" customHeight="1" thickTop="1">
      <c r="A3" s="155"/>
      <c r="B3" s="231" t="s">
        <v>161</v>
      </c>
      <c r="C3" s="232" t="s">
        <v>157</v>
      </c>
      <c r="D3" s="233" t="s">
        <v>190</v>
      </c>
      <c r="E3" s="234" t="s">
        <v>159</v>
      </c>
      <c r="F3" s="235" t="s">
        <v>160</v>
      </c>
    </row>
    <row r="4" spans="1:6" ht="18.75" customHeight="1">
      <c r="A4" s="155"/>
      <c r="B4" s="145">
        <v>1</v>
      </c>
      <c r="C4" s="175"/>
      <c r="D4" s="186" t="str">
        <f>IF(AND(F4="",E4=""),"","学校保育園関係費")</f>
        <v/>
      </c>
      <c r="E4" s="199"/>
      <c r="F4" s="173"/>
    </row>
    <row r="5" spans="1:6" ht="18.75" customHeight="1">
      <c r="A5" s="155"/>
      <c r="B5" s="145">
        <v>2</v>
      </c>
      <c r="C5" s="175"/>
      <c r="D5" s="186" t="str">
        <f t="shared" ref="D5:D37" si="0">IF(AND(F5="",E5=""),"","学校保育園関係費")</f>
        <v/>
      </c>
      <c r="E5" s="199"/>
      <c r="F5" s="173"/>
    </row>
    <row r="6" spans="1:6" ht="18.75" customHeight="1">
      <c r="A6" s="155"/>
      <c r="B6" s="145">
        <v>3</v>
      </c>
      <c r="C6" s="175"/>
      <c r="D6" s="186" t="str">
        <f t="shared" si="0"/>
        <v/>
      </c>
      <c r="E6" s="199"/>
      <c r="F6" s="173"/>
    </row>
    <row r="7" spans="1:6" ht="18.75" customHeight="1">
      <c r="A7" s="155"/>
      <c r="B7" s="145">
        <v>4</v>
      </c>
      <c r="C7" s="175"/>
      <c r="D7" s="186" t="str">
        <f t="shared" si="0"/>
        <v/>
      </c>
      <c r="E7" s="199"/>
      <c r="F7" s="173"/>
    </row>
    <row r="8" spans="1:6" ht="18.75" customHeight="1">
      <c r="A8" s="155"/>
      <c r="B8" s="145">
        <v>5</v>
      </c>
      <c r="C8" s="175"/>
      <c r="D8" s="186" t="str">
        <f t="shared" si="0"/>
        <v/>
      </c>
      <c r="E8" s="199"/>
      <c r="F8" s="173"/>
    </row>
    <row r="9" spans="1:6" ht="18.75" customHeight="1">
      <c r="A9" s="155"/>
      <c r="B9" s="145">
        <v>6</v>
      </c>
      <c r="C9" s="175"/>
      <c r="D9" s="186" t="str">
        <f t="shared" si="0"/>
        <v/>
      </c>
      <c r="E9" s="199"/>
      <c r="F9" s="173"/>
    </row>
    <row r="10" spans="1:6" ht="18.75" customHeight="1">
      <c r="A10" s="155"/>
      <c r="B10" s="145">
        <v>7</v>
      </c>
      <c r="C10" s="175"/>
      <c r="D10" s="186" t="str">
        <f t="shared" si="0"/>
        <v/>
      </c>
      <c r="E10" s="199"/>
      <c r="F10" s="173"/>
    </row>
    <row r="11" spans="1:6" ht="18.75" customHeight="1">
      <c r="A11" s="155"/>
      <c r="B11" s="145">
        <v>8</v>
      </c>
      <c r="C11" s="175"/>
      <c r="D11" s="186" t="str">
        <f t="shared" si="0"/>
        <v/>
      </c>
      <c r="E11" s="199"/>
      <c r="F11" s="173"/>
    </row>
    <row r="12" spans="1:6" ht="18.75" customHeight="1">
      <c r="A12" s="155"/>
      <c r="B12" s="145">
        <v>9</v>
      </c>
      <c r="C12" s="175"/>
      <c r="D12" s="186" t="str">
        <f t="shared" si="0"/>
        <v/>
      </c>
      <c r="E12" s="199"/>
      <c r="F12" s="173"/>
    </row>
    <row r="13" spans="1:6" ht="18.75" customHeight="1">
      <c r="A13" s="155"/>
      <c r="B13" s="145">
        <v>10</v>
      </c>
      <c r="C13" s="175"/>
      <c r="D13" s="186" t="str">
        <f t="shared" si="0"/>
        <v/>
      </c>
      <c r="E13" s="199"/>
      <c r="F13" s="173"/>
    </row>
    <row r="14" spans="1:6" ht="18.75" customHeight="1">
      <c r="A14" s="155"/>
      <c r="B14" s="145">
        <v>11</v>
      </c>
      <c r="C14" s="175"/>
      <c r="D14" s="186" t="str">
        <f t="shared" si="0"/>
        <v/>
      </c>
      <c r="E14" s="199"/>
      <c r="F14" s="173"/>
    </row>
    <row r="15" spans="1:6" ht="18.75" customHeight="1">
      <c r="A15" s="155"/>
      <c r="B15" s="145">
        <v>12</v>
      </c>
      <c r="C15" s="175"/>
      <c r="D15" s="186" t="str">
        <f t="shared" si="0"/>
        <v/>
      </c>
      <c r="E15" s="199"/>
      <c r="F15" s="173"/>
    </row>
    <row r="16" spans="1:6" ht="18.75" customHeight="1">
      <c r="A16" s="155"/>
      <c r="B16" s="145">
        <v>13</v>
      </c>
      <c r="C16" s="175"/>
      <c r="D16" s="186" t="str">
        <f t="shared" si="0"/>
        <v/>
      </c>
      <c r="E16" s="199"/>
      <c r="F16" s="173"/>
    </row>
    <row r="17" spans="1:6" ht="18.75" customHeight="1">
      <c r="A17" s="155"/>
      <c r="B17" s="145">
        <v>14</v>
      </c>
      <c r="C17" s="175"/>
      <c r="D17" s="186" t="str">
        <f t="shared" si="0"/>
        <v/>
      </c>
      <c r="E17" s="199"/>
      <c r="F17" s="173"/>
    </row>
    <row r="18" spans="1:6" ht="18.75" customHeight="1">
      <c r="A18" s="155"/>
      <c r="B18" s="145">
        <v>15</v>
      </c>
      <c r="C18" s="175"/>
      <c r="D18" s="186" t="str">
        <f t="shared" si="0"/>
        <v/>
      </c>
      <c r="E18" s="199"/>
      <c r="F18" s="173"/>
    </row>
    <row r="19" spans="1:6" ht="18.75" customHeight="1">
      <c r="A19" s="155"/>
      <c r="B19" s="145">
        <v>16</v>
      </c>
      <c r="C19" s="175"/>
      <c r="D19" s="186" t="str">
        <f t="shared" si="0"/>
        <v/>
      </c>
      <c r="E19" s="199"/>
      <c r="F19" s="173"/>
    </row>
    <row r="20" spans="1:6" ht="18.75" customHeight="1">
      <c r="A20" s="155"/>
      <c r="B20" s="145">
        <v>17</v>
      </c>
      <c r="C20" s="175"/>
      <c r="D20" s="186" t="str">
        <f t="shared" si="0"/>
        <v/>
      </c>
      <c r="E20" s="199"/>
      <c r="F20" s="173"/>
    </row>
    <row r="21" spans="1:6" ht="18.75" customHeight="1">
      <c r="A21" s="155"/>
      <c r="B21" s="145">
        <v>18</v>
      </c>
      <c r="C21" s="175"/>
      <c r="D21" s="186" t="str">
        <f t="shared" si="0"/>
        <v/>
      </c>
      <c r="E21" s="199"/>
      <c r="F21" s="173"/>
    </row>
    <row r="22" spans="1:6" ht="18.75" customHeight="1">
      <c r="A22" s="155"/>
      <c r="B22" s="145">
        <v>19</v>
      </c>
      <c r="C22" s="175"/>
      <c r="D22" s="186" t="str">
        <f t="shared" si="0"/>
        <v/>
      </c>
      <c r="E22" s="199"/>
      <c r="F22" s="173"/>
    </row>
    <row r="23" spans="1:6" ht="18.75" customHeight="1">
      <c r="A23" s="155"/>
      <c r="B23" s="145">
        <v>20</v>
      </c>
      <c r="C23" s="175"/>
      <c r="D23" s="186" t="str">
        <f t="shared" si="0"/>
        <v/>
      </c>
      <c r="E23" s="199"/>
      <c r="F23" s="173"/>
    </row>
    <row r="24" spans="1:6" ht="18.75" customHeight="1">
      <c r="A24" s="155"/>
      <c r="B24" s="145">
        <v>21</v>
      </c>
      <c r="C24" s="175"/>
      <c r="D24" s="186" t="str">
        <f t="shared" si="0"/>
        <v/>
      </c>
      <c r="E24" s="199"/>
      <c r="F24" s="173"/>
    </row>
    <row r="25" spans="1:6" ht="18.75" customHeight="1">
      <c r="A25" s="155"/>
      <c r="B25" s="145">
        <v>22</v>
      </c>
      <c r="C25" s="175"/>
      <c r="D25" s="186" t="str">
        <f t="shared" si="0"/>
        <v/>
      </c>
      <c r="E25" s="199"/>
      <c r="F25" s="173"/>
    </row>
    <row r="26" spans="1:6" ht="18.75" customHeight="1">
      <c r="A26" s="155"/>
      <c r="B26" s="145">
        <v>23</v>
      </c>
      <c r="C26" s="175"/>
      <c r="D26" s="186" t="str">
        <f t="shared" si="0"/>
        <v/>
      </c>
      <c r="E26" s="199"/>
      <c r="F26" s="173"/>
    </row>
    <row r="27" spans="1:6" ht="18.75" customHeight="1">
      <c r="A27" s="155"/>
      <c r="B27" s="145">
        <v>24</v>
      </c>
      <c r="C27" s="175"/>
      <c r="D27" s="186" t="str">
        <f t="shared" si="0"/>
        <v/>
      </c>
      <c r="E27" s="199"/>
      <c r="F27" s="173"/>
    </row>
    <row r="28" spans="1:6" ht="18.75" customHeight="1">
      <c r="A28" s="155"/>
      <c r="B28" s="145">
        <v>25</v>
      </c>
      <c r="C28" s="175"/>
      <c r="D28" s="186" t="str">
        <f t="shared" si="0"/>
        <v/>
      </c>
      <c r="E28" s="199"/>
      <c r="F28" s="173"/>
    </row>
    <row r="29" spans="1:6" ht="18.75" customHeight="1">
      <c r="A29" s="155"/>
      <c r="B29" s="145">
        <v>26</v>
      </c>
      <c r="C29" s="175"/>
      <c r="D29" s="186" t="str">
        <f t="shared" si="0"/>
        <v/>
      </c>
      <c r="E29" s="199"/>
      <c r="F29" s="173"/>
    </row>
    <row r="30" spans="1:6" ht="18.75" customHeight="1">
      <c r="A30" s="155"/>
      <c r="B30" s="145">
        <v>27</v>
      </c>
      <c r="C30" s="175"/>
      <c r="D30" s="186" t="str">
        <f t="shared" si="0"/>
        <v/>
      </c>
      <c r="E30" s="199"/>
      <c r="F30" s="173"/>
    </row>
    <row r="31" spans="1:6" ht="18.75" customHeight="1">
      <c r="A31" s="155"/>
      <c r="B31" s="145">
        <v>28</v>
      </c>
      <c r="C31" s="175"/>
      <c r="D31" s="186" t="str">
        <f t="shared" si="0"/>
        <v/>
      </c>
      <c r="E31" s="199"/>
      <c r="F31" s="173"/>
    </row>
    <row r="32" spans="1:6" ht="18.75" customHeight="1">
      <c r="A32" s="155"/>
      <c r="B32" s="145">
        <v>29</v>
      </c>
      <c r="C32" s="175"/>
      <c r="D32" s="186" t="str">
        <f t="shared" si="0"/>
        <v/>
      </c>
      <c r="E32" s="199"/>
      <c r="F32" s="173"/>
    </row>
    <row r="33" spans="1:6" ht="18.75" customHeight="1">
      <c r="A33" s="155"/>
      <c r="B33" s="145">
        <v>30</v>
      </c>
      <c r="C33" s="175"/>
      <c r="D33" s="186" t="str">
        <f t="shared" si="0"/>
        <v/>
      </c>
      <c r="E33" s="199"/>
      <c r="F33" s="173"/>
    </row>
    <row r="34" spans="1:6" ht="18.75" customHeight="1">
      <c r="A34" s="155"/>
      <c r="B34" s="145">
        <v>31</v>
      </c>
      <c r="C34" s="175"/>
      <c r="D34" s="186" t="str">
        <f t="shared" si="0"/>
        <v/>
      </c>
      <c r="E34" s="199"/>
      <c r="F34" s="173"/>
    </row>
    <row r="35" spans="1:6" ht="18.75" customHeight="1">
      <c r="A35" s="155"/>
      <c r="B35" s="145">
        <v>32</v>
      </c>
      <c r="C35" s="175"/>
      <c r="D35" s="186" t="str">
        <f t="shared" si="0"/>
        <v/>
      </c>
      <c r="E35" s="199"/>
      <c r="F35" s="173"/>
    </row>
    <row r="36" spans="1:6" ht="18.75" customHeight="1">
      <c r="A36" s="155"/>
      <c r="B36" s="145">
        <v>33</v>
      </c>
      <c r="C36" s="175"/>
      <c r="D36" s="186" t="str">
        <f t="shared" si="0"/>
        <v/>
      </c>
      <c r="E36" s="199"/>
      <c r="F36" s="173"/>
    </row>
    <row r="37" spans="1:6" ht="18.75" customHeight="1">
      <c r="A37" s="155"/>
      <c r="B37" s="145">
        <v>34</v>
      </c>
      <c r="C37" s="175"/>
      <c r="D37" s="186" t="str">
        <f t="shared" si="0"/>
        <v/>
      </c>
      <c r="E37" s="199"/>
      <c r="F37" s="173"/>
    </row>
    <row r="38" spans="1:6" ht="18.75" customHeight="1" thickBot="1">
      <c r="A38" s="155"/>
      <c r="B38" s="278" t="s">
        <v>258</v>
      </c>
      <c r="C38" s="279"/>
      <c r="D38" s="279"/>
      <c r="E38" s="280"/>
      <c r="F38" s="188" t="str">
        <f>IF(AND(E4="",F4=""),"",SUM(F4:F37))</f>
        <v/>
      </c>
    </row>
    <row r="39" spans="1:6" ht="18.75" customHeight="1" thickTop="1">
      <c r="A39" s="155"/>
    </row>
  </sheetData>
  <sheetProtection algorithmName="SHA-512" hashValue="PqmV2fiLsA0ShZ1bYn4a0XwEEqANF0Bj0oTl51N31rb1Bel5St64gTmOubIE1oubIALgBD2v/K464lPcHCA1VA==" saltValue="eaG0+zrWjz+Dxsipf/0aqQ==" spinCount="100000" sheet="1" objects="1" scenarios="1"/>
  <mergeCells count="3">
    <mergeCell ref="D1:E1"/>
    <mergeCell ref="D2:E2"/>
    <mergeCell ref="B38:E38"/>
  </mergeCells>
  <phoneticPr fontId="1"/>
  <pageMargins left="0.25" right="0.25" top="0.75" bottom="0.75" header="0.3" footer="0.3"/>
  <pageSetup paperSize="9" orientation="portrait" r:id="rId1"/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99"/>
  </sheetPr>
  <dimension ref="A1:F42"/>
  <sheetViews>
    <sheetView workbookViewId="0">
      <selection activeCell="C4" sqref="C4"/>
    </sheetView>
  </sheetViews>
  <sheetFormatPr defaultRowHeight="18.75" customHeight="1"/>
  <cols>
    <col min="1" max="1" width="3.125" style="139" customWidth="1"/>
    <col min="2" max="2" width="5.375" style="204" customWidth="1"/>
    <col min="3" max="3" width="14.125" style="137" customWidth="1"/>
    <col min="4" max="4" width="15.75" style="138" customWidth="1"/>
    <col min="5" max="5" width="36.625" customWidth="1"/>
    <col min="6" max="6" width="15.625" style="139" customWidth="1"/>
  </cols>
  <sheetData>
    <row r="1" spans="1:6" ht="18.75" customHeight="1" thickTop="1">
      <c r="A1" s="184"/>
      <c r="B1" s="204" t="s">
        <v>166</v>
      </c>
      <c r="D1" s="238" t="s">
        <v>259</v>
      </c>
      <c r="E1" s="301"/>
      <c r="F1" s="198" t="s">
        <v>215</v>
      </c>
    </row>
    <row r="2" spans="1:6" ht="18.75" customHeight="1" thickBot="1">
      <c r="A2" s="185"/>
      <c r="C2" s="206"/>
      <c r="D2" s="302" t="s">
        <v>260</v>
      </c>
      <c r="E2" s="317"/>
      <c r="F2" s="172">
        <f>学区科目テーブル!$E$39</f>
        <v>0</v>
      </c>
    </row>
    <row r="3" spans="1:6" ht="18.75" customHeight="1" thickTop="1">
      <c r="A3" s="155"/>
      <c r="B3" s="140" t="s">
        <v>161</v>
      </c>
      <c r="C3" s="141" t="s">
        <v>157</v>
      </c>
      <c r="D3" s="142" t="s">
        <v>190</v>
      </c>
      <c r="E3" s="143" t="s">
        <v>159</v>
      </c>
      <c r="F3" s="144" t="s">
        <v>160</v>
      </c>
    </row>
    <row r="4" spans="1:6" ht="18.75" customHeight="1">
      <c r="A4" s="155"/>
      <c r="B4" s="145">
        <v>1</v>
      </c>
      <c r="C4" s="175"/>
      <c r="D4" s="177" t="str">
        <f>IF(AND(F4="",E4=""),"","雑費")</f>
        <v/>
      </c>
      <c r="E4" s="199"/>
      <c r="F4" s="173"/>
    </row>
    <row r="5" spans="1:6" ht="18.75" customHeight="1">
      <c r="A5" s="155"/>
      <c r="B5" s="145">
        <v>2</v>
      </c>
      <c r="C5" s="175"/>
      <c r="D5" s="177" t="str">
        <f t="shared" ref="D5:D39" si="0">IF(AND(F5="",E5=""),"","雑費")</f>
        <v/>
      </c>
      <c r="E5" s="199"/>
      <c r="F5" s="173"/>
    </row>
    <row r="6" spans="1:6" ht="18.75" customHeight="1">
      <c r="A6" s="155"/>
      <c r="B6" s="145">
        <v>3</v>
      </c>
      <c r="C6" s="175"/>
      <c r="D6" s="177" t="str">
        <f t="shared" si="0"/>
        <v/>
      </c>
      <c r="E6" s="199"/>
      <c r="F6" s="173"/>
    </row>
    <row r="7" spans="1:6" ht="18.75" customHeight="1">
      <c r="A7" s="155"/>
      <c r="B7" s="145">
        <v>4</v>
      </c>
      <c r="C7" s="175"/>
      <c r="D7" s="177" t="str">
        <f t="shared" si="0"/>
        <v/>
      </c>
      <c r="E7" s="199"/>
      <c r="F7" s="173"/>
    </row>
    <row r="8" spans="1:6" ht="18.75" customHeight="1">
      <c r="A8" s="155"/>
      <c r="B8" s="145">
        <v>5</v>
      </c>
      <c r="C8" s="175"/>
      <c r="D8" s="177" t="str">
        <f t="shared" si="0"/>
        <v/>
      </c>
      <c r="E8" s="199"/>
      <c r="F8" s="173"/>
    </row>
    <row r="9" spans="1:6" ht="18.75" customHeight="1">
      <c r="A9" s="155"/>
      <c r="B9" s="145">
        <v>6</v>
      </c>
      <c r="C9" s="175"/>
      <c r="D9" s="177" t="str">
        <f t="shared" si="0"/>
        <v/>
      </c>
      <c r="E9" s="199"/>
      <c r="F9" s="173"/>
    </row>
    <row r="10" spans="1:6" ht="18.75" customHeight="1">
      <c r="A10" s="155"/>
      <c r="B10" s="145">
        <v>7</v>
      </c>
      <c r="C10" s="175"/>
      <c r="D10" s="177" t="str">
        <f t="shared" si="0"/>
        <v/>
      </c>
      <c r="E10" s="199"/>
      <c r="F10" s="173"/>
    </row>
    <row r="11" spans="1:6" ht="18.75" customHeight="1">
      <c r="A11" s="155"/>
      <c r="B11" s="145">
        <v>8</v>
      </c>
      <c r="C11" s="175"/>
      <c r="D11" s="177" t="str">
        <f t="shared" si="0"/>
        <v/>
      </c>
      <c r="E11" s="199"/>
      <c r="F11" s="173"/>
    </row>
    <row r="12" spans="1:6" ht="18.75" customHeight="1">
      <c r="A12" s="155"/>
      <c r="B12" s="145">
        <v>9</v>
      </c>
      <c r="C12" s="175"/>
      <c r="D12" s="177" t="str">
        <f t="shared" si="0"/>
        <v/>
      </c>
      <c r="E12" s="199"/>
      <c r="F12" s="173"/>
    </row>
    <row r="13" spans="1:6" ht="18.75" customHeight="1">
      <c r="A13" s="155"/>
      <c r="B13" s="145">
        <v>10</v>
      </c>
      <c r="C13" s="175"/>
      <c r="D13" s="177" t="str">
        <f t="shared" si="0"/>
        <v/>
      </c>
      <c r="E13" s="199"/>
      <c r="F13" s="173"/>
    </row>
    <row r="14" spans="1:6" ht="18.75" customHeight="1">
      <c r="A14" s="155"/>
      <c r="B14" s="145">
        <v>11</v>
      </c>
      <c r="C14" s="175"/>
      <c r="D14" s="177" t="str">
        <f t="shared" si="0"/>
        <v/>
      </c>
      <c r="E14" s="199"/>
      <c r="F14" s="173"/>
    </row>
    <row r="15" spans="1:6" ht="18.75" customHeight="1">
      <c r="A15" s="155"/>
      <c r="B15" s="145">
        <v>12</v>
      </c>
      <c r="C15" s="175"/>
      <c r="D15" s="177" t="str">
        <f t="shared" si="0"/>
        <v/>
      </c>
      <c r="E15" s="199"/>
      <c r="F15" s="173"/>
    </row>
    <row r="16" spans="1:6" ht="18.75" customHeight="1">
      <c r="A16" s="155"/>
      <c r="B16" s="145">
        <v>13</v>
      </c>
      <c r="C16" s="175"/>
      <c r="D16" s="177" t="str">
        <f t="shared" si="0"/>
        <v/>
      </c>
      <c r="E16" s="199"/>
      <c r="F16" s="173"/>
    </row>
    <row r="17" spans="1:6" ht="18.75" customHeight="1">
      <c r="A17" s="155"/>
      <c r="B17" s="145">
        <v>14</v>
      </c>
      <c r="C17" s="175"/>
      <c r="D17" s="177" t="str">
        <f t="shared" si="0"/>
        <v/>
      </c>
      <c r="E17" s="199"/>
      <c r="F17" s="173"/>
    </row>
    <row r="18" spans="1:6" ht="18.75" customHeight="1">
      <c r="A18" s="155"/>
      <c r="B18" s="145">
        <v>15</v>
      </c>
      <c r="C18" s="175"/>
      <c r="D18" s="177" t="str">
        <f t="shared" si="0"/>
        <v/>
      </c>
      <c r="E18" s="199"/>
      <c r="F18" s="173"/>
    </row>
    <row r="19" spans="1:6" ht="18.75" customHeight="1">
      <c r="A19" s="155"/>
      <c r="B19" s="145">
        <v>16</v>
      </c>
      <c r="C19" s="175"/>
      <c r="D19" s="177" t="str">
        <f t="shared" si="0"/>
        <v/>
      </c>
      <c r="E19" s="199"/>
      <c r="F19" s="173"/>
    </row>
    <row r="20" spans="1:6" ht="18.75" customHeight="1">
      <c r="A20" s="155"/>
      <c r="B20" s="145">
        <v>17</v>
      </c>
      <c r="C20" s="175"/>
      <c r="D20" s="177" t="str">
        <f t="shared" si="0"/>
        <v/>
      </c>
      <c r="E20" s="199"/>
      <c r="F20" s="173"/>
    </row>
    <row r="21" spans="1:6" ht="18.75" customHeight="1">
      <c r="A21" s="155"/>
      <c r="B21" s="145">
        <v>18</v>
      </c>
      <c r="C21" s="175"/>
      <c r="D21" s="177" t="str">
        <f t="shared" si="0"/>
        <v/>
      </c>
      <c r="E21" s="199"/>
      <c r="F21" s="173"/>
    </row>
    <row r="22" spans="1:6" ht="18.75" customHeight="1">
      <c r="A22" s="155"/>
      <c r="B22" s="145">
        <v>19</v>
      </c>
      <c r="C22" s="175"/>
      <c r="D22" s="177" t="str">
        <f t="shared" si="0"/>
        <v/>
      </c>
      <c r="E22" s="199"/>
      <c r="F22" s="173"/>
    </row>
    <row r="23" spans="1:6" ht="18.75" customHeight="1">
      <c r="A23" s="155"/>
      <c r="B23" s="145">
        <v>20</v>
      </c>
      <c r="C23" s="175"/>
      <c r="D23" s="177" t="str">
        <f t="shared" si="0"/>
        <v/>
      </c>
      <c r="E23" s="199"/>
      <c r="F23" s="173"/>
    </row>
    <row r="24" spans="1:6" ht="18.75" customHeight="1">
      <c r="A24" s="155"/>
      <c r="B24" s="145">
        <v>21</v>
      </c>
      <c r="C24" s="175"/>
      <c r="D24" s="177" t="str">
        <f t="shared" si="0"/>
        <v/>
      </c>
      <c r="E24" s="199"/>
      <c r="F24" s="173"/>
    </row>
    <row r="25" spans="1:6" ht="18.75" customHeight="1">
      <c r="A25" s="155"/>
      <c r="B25" s="145">
        <v>22</v>
      </c>
      <c r="C25" s="175"/>
      <c r="D25" s="177" t="str">
        <f t="shared" si="0"/>
        <v/>
      </c>
      <c r="E25" s="199"/>
      <c r="F25" s="173"/>
    </row>
    <row r="26" spans="1:6" ht="18.75" customHeight="1">
      <c r="A26" s="155"/>
      <c r="B26" s="145">
        <v>23</v>
      </c>
      <c r="C26" s="175"/>
      <c r="D26" s="177" t="str">
        <f t="shared" si="0"/>
        <v/>
      </c>
      <c r="E26" s="199"/>
      <c r="F26" s="173"/>
    </row>
    <row r="27" spans="1:6" ht="18.75" customHeight="1">
      <c r="A27" s="155"/>
      <c r="B27" s="145">
        <v>24</v>
      </c>
      <c r="C27" s="175"/>
      <c r="D27" s="177" t="str">
        <f t="shared" si="0"/>
        <v/>
      </c>
      <c r="E27" s="199"/>
      <c r="F27" s="173"/>
    </row>
    <row r="28" spans="1:6" ht="18.75" customHeight="1">
      <c r="A28" s="155"/>
      <c r="B28" s="145">
        <v>25</v>
      </c>
      <c r="C28" s="175"/>
      <c r="D28" s="177" t="str">
        <f t="shared" si="0"/>
        <v/>
      </c>
      <c r="E28" s="199"/>
      <c r="F28" s="173"/>
    </row>
    <row r="29" spans="1:6" ht="18.75" customHeight="1">
      <c r="A29" s="155"/>
      <c r="B29" s="145">
        <v>26</v>
      </c>
      <c r="C29" s="175"/>
      <c r="D29" s="177" t="str">
        <f t="shared" si="0"/>
        <v/>
      </c>
      <c r="E29" s="199"/>
      <c r="F29" s="173"/>
    </row>
    <row r="30" spans="1:6" ht="18.75" customHeight="1">
      <c r="A30" s="155"/>
      <c r="B30" s="145">
        <v>27</v>
      </c>
      <c r="C30" s="175"/>
      <c r="D30" s="177" t="str">
        <f t="shared" si="0"/>
        <v/>
      </c>
      <c r="E30" s="199"/>
      <c r="F30" s="173"/>
    </row>
    <row r="31" spans="1:6" ht="18.75" customHeight="1">
      <c r="A31" s="155"/>
      <c r="B31" s="145">
        <v>28</v>
      </c>
      <c r="C31" s="175"/>
      <c r="D31" s="177" t="str">
        <f t="shared" si="0"/>
        <v/>
      </c>
      <c r="E31" s="199"/>
      <c r="F31" s="173"/>
    </row>
    <row r="32" spans="1:6" ht="18.75" customHeight="1">
      <c r="A32" s="155"/>
      <c r="B32" s="145">
        <v>29</v>
      </c>
      <c r="C32" s="175"/>
      <c r="D32" s="177" t="str">
        <f t="shared" si="0"/>
        <v/>
      </c>
      <c r="E32" s="199"/>
      <c r="F32" s="173"/>
    </row>
    <row r="33" spans="1:6" ht="18.75" customHeight="1">
      <c r="A33" s="155"/>
      <c r="B33" s="145">
        <v>30</v>
      </c>
      <c r="C33" s="175"/>
      <c r="D33" s="177" t="str">
        <f t="shared" si="0"/>
        <v/>
      </c>
      <c r="E33" s="199"/>
      <c r="F33" s="173"/>
    </row>
    <row r="34" spans="1:6" ht="18.75" customHeight="1">
      <c r="A34" s="155"/>
      <c r="B34" s="145">
        <v>31</v>
      </c>
      <c r="C34" s="175"/>
      <c r="D34" s="177" t="str">
        <f t="shared" si="0"/>
        <v/>
      </c>
      <c r="E34" s="199"/>
      <c r="F34" s="173"/>
    </row>
    <row r="35" spans="1:6" ht="18.75" customHeight="1">
      <c r="A35" s="155"/>
      <c r="B35" s="145">
        <v>32</v>
      </c>
      <c r="C35" s="175"/>
      <c r="D35" s="177" t="str">
        <f t="shared" si="0"/>
        <v/>
      </c>
      <c r="E35" s="199"/>
      <c r="F35" s="173"/>
    </row>
    <row r="36" spans="1:6" ht="18.75" customHeight="1">
      <c r="A36" s="155"/>
      <c r="B36" s="145">
        <v>33</v>
      </c>
      <c r="C36" s="175"/>
      <c r="D36" s="177" t="str">
        <f t="shared" si="0"/>
        <v/>
      </c>
      <c r="E36" s="199"/>
      <c r="F36" s="173"/>
    </row>
    <row r="37" spans="1:6" ht="18.75" customHeight="1">
      <c r="A37" s="155"/>
      <c r="B37" s="145">
        <v>34</v>
      </c>
      <c r="C37" s="175"/>
      <c r="D37" s="177" t="str">
        <f t="shared" si="0"/>
        <v/>
      </c>
      <c r="E37" s="199"/>
      <c r="F37" s="173"/>
    </row>
    <row r="38" spans="1:6" ht="18.75" customHeight="1">
      <c r="A38" s="155"/>
      <c r="B38" s="145">
        <v>35</v>
      </c>
      <c r="C38" s="175"/>
      <c r="D38" s="177" t="str">
        <f t="shared" si="0"/>
        <v/>
      </c>
      <c r="E38" s="199"/>
      <c r="F38" s="173"/>
    </row>
    <row r="39" spans="1:6" ht="18.75" customHeight="1">
      <c r="A39" s="155"/>
      <c r="B39" s="145">
        <v>36</v>
      </c>
      <c r="C39" s="175"/>
      <c r="D39" s="177" t="str">
        <f t="shared" si="0"/>
        <v/>
      </c>
      <c r="E39" s="199"/>
      <c r="F39" s="173"/>
    </row>
    <row r="40" spans="1:6" ht="18.75" customHeight="1">
      <c r="A40" s="155"/>
      <c r="B40" s="145">
        <v>37</v>
      </c>
      <c r="C40" s="175"/>
      <c r="D40" s="177" t="str">
        <f>IF(AND(F40="",E40=""),"","雑費")</f>
        <v/>
      </c>
      <c r="E40" s="199"/>
      <c r="F40" s="173"/>
    </row>
    <row r="41" spans="1:6" ht="18.75" customHeight="1" thickBot="1">
      <c r="A41" s="155"/>
      <c r="B41" s="278" t="s">
        <v>261</v>
      </c>
      <c r="C41" s="279"/>
      <c r="D41" s="279"/>
      <c r="E41" s="280"/>
      <c r="F41" s="188" t="str">
        <f>IF(AND(E4="",F4=""),"",SUM(F4:F40))</f>
        <v/>
      </c>
    </row>
    <row r="42" spans="1:6" ht="18.75" customHeight="1" thickTop="1">
      <c r="A42" s="155"/>
    </row>
  </sheetData>
  <sheetProtection algorithmName="SHA-512" hashValue="oHdCD+EYNpJR4wc/zM5FvQf+gcXQgxCIBd7n/kkEn+dpjKY1jUHgbS0urYH+/RqTu4pBlySkAF/RrHvOd5/HCA==" saltValue="HiEp5KPmltmc5njA8Dp8/w==" spinCount="100000" sheet="1" objects="1" scenarios="1"/>
  <mergeCells count="3">
    <mergeCell ref="D1:E1"/>
    <mergeCell ref="D2:E2"/>
    <mergeCell ref="B41:E41"/>
  </mergeCells>
  <phoneticPr fontId="1"/>
  <pageMargins left="0.25" right="0.25" top="0.75" bottom="0.75" header="0.3" footer="0.3"/>
  <pageSetup paperSize="9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53"/>
  <sheetViews>
    <sheetView topLeftCell="A13" workbookViewId="0">
      <selection activeCell="J4" sqref="J4"/>
    </sheetView>
  </sheetViews>
  <sheetFormatPr defaultRowHeight="22.5" customHeight="1"/>
  <cols>
    <col min="1" max="1" width="3" style="98" customWidth="1"/>
    <col min="2" max="2" width="6" style="5" customWidth="1"/>
    <col min="3" max="3" width="4.5" style="5" customWidth="1"/>
    <col min="4" max="4" width="19.875" style="47" customWidth="1"/>
    <col min="5" max="5" width="59.5" style="5" customWidth="1"/>
    <col min="6" max="16384" width="9" style="5"/>
  </cols>
  <sheetData>
    <row r="1" spans="1:6" ht="22.5" customHeight="1" thickBot="1">
      <c r="D1" s="105" t="s">
        <v>4</v>
      </c>
    </row>
    <row r="2" spans="1:6" ht="22.5" customHeight="1">
      <c r="B2" s="5" t="s">
        <v>83</v>
      </c>
      <c r="C2" s="5" t="s">
        <v>84</v>
      </c>
      <c r="D2" s="99" t="s">
        <v>132</v>
      </c>
      <c r="E2" s="99" t="s">
        <v>85</v>
      </c>
      <c r="F2" s="99"/>
    </row>
    <row r="3" spans="1:6" ht="22.5" customHeight="1">
      <c r="B3" s="50" t="s">
        <v>0</v>
      </c>
      <c r="C3" s="50"/>
      <c r="D3" s="100" t="s">
        <v>1</v>
      </c>
      <c r="E3" s="101" t="s">
        <v>3</v>
      </c>
    </row>
    <row r="4" spans="1:6" ht="22.5" customHeight="1">
      <c r="A4" s="98">
        <v>1</v>
      </c>
      <c r="D4" s="100" t="s">
        <v>2</v>
      </c>
      <c r="E4" s="102" t="s">
        <v>5</v>
      </c>
    </row>
    <row r="5" spans="1:6" ht="22.5" customHeight="1">
      <c r="A5" s="98">
        <v>2</v>
      </c>
      <c r="D5" s="100" t="s">
        <v>6</v>
      </c>
      <c r="E5" s="103" t="s">
        <v>7</v>
      </c>
    </row>
    <row r="6" spans="1:6" ht="22.5" customHeight="1">
      <c r="A6" s="98">
        <v>3</v>
      </c>
      <c r="D6" s="100" t="s">
        <v>8</v>
      </c>
      <c r="E6" s="103" t="s">
        <v>9</v>
      </c>
    </row>
    <row r="7" spans="1:6" ht="22.5" customHeight="1">
      <c r="A7" s="98">
        <v>4</v>
      </c>
      <c r="D7" s="100" t="s">
        <v>10</v>
      </c>
      <c r="E7" s="103" t="s">
        <v>14</v>
      </c>
    </row>
    <row r="8" spans="1:6" ht="22.5" customHeight="1">
      <c r="A8" s="98">
        <v>5</v>
      </c>
      <c r="D8" s="100" t="s">
        <v>11</v>
      </c>
      <c r="E8" s="103" t="s">
        <v>12</v>
      </c>
    </row>
    <row r="9" spans="1:6" ht="22.5" customHeight="1">
      <c r="A9" s="98">
        <v>6</v>
      </c>
      <c r="D9" s="100" t="s">
        <v>13</v>
      </c>
      <c r="E9" s="103" t="s">
        <v>15</v>
      </c>
    </row>
    <row r="10" spans="1:6" ht="22.5" customHeight="1">
      <c r="A10" s="98">
        <v>7</v>
      </c>
      <c r="D10" s="100" t="s">
        <v>16</v>
      </c>
      <c r="E10" s="103" t="s">
        <v>26</v>
      </c>
    </row>
    <row r="11" spans="1:6" ht="22.5" customHeight="1">
      <c r="A11" s="98">
        <v>8</v>
      </c>
      <c r="D11" s="100" t="s">
        <v>17</v>
      </c>
      <c r="E11" s="103" t="s">
        <v>18</v>
      </c>
    </row>
    <row r="12" spans="1:6" ht="22.5" customHeight="1">
      <c r="A12" s="98">
        <v>9</v>
      </c>
      <c r="D12" s="100" t="s">
        <v>19</v>
      </c>
      <c r="E12" s="103" t="s">
        <v>20</v>
      </c>
    </row>
    <row r="13" spans="1:6" ht="22.5" customHeight="1">
      <c r="A13" s="98">
        <v>10</v>
      </c>
      <c r="D13" s="100" t="s">
        <v>21</v>
      </c>
      <c r="E13" s="103" t="s">
        <v>22</v>
      </c>
    </row>
    <row r="14" spans="1:6" ht="22.5" customHeight="1">
      <c r="A14" s="98">
        <v>11</v>
      </c>
      <c r="D14" s="100" t="s">
        <v>23</v>
      </c>
      <c r="E14" s="103" t="s">
        <v>24</v>
      </c>
    </row>
    <row r="15" spans="1:6" ht="22.5" customHeight="1">
      <c r="A15" s="98">
        <v>13</v>
      </c>
      <c r="D15" s="100"/>
      <c r="E15" s="103"/>
    </row>
    <row r="16" spans="1:6" ht="22.5" customHeight="1">
      <c r="A16" s="98">
        <v>14</v>
      </c>
      <c r="B16" s="50" t="s">
        <v>25</v>
      </c>
      <c r="C16" s="50"/>
      <c r="D16" s="100" t="s">
        <v>31</v>
      </c>
      <c r="E16" s="103" t="s">
        <v>56</v>
      </c>
    </row>
    <row r="17" spans="1:5" ht="22.5" customHeight="1">
      <c r="A17" s="98">
        <v>15</v>
      </c>
      <c r="D17" s="100" t="s">
        <v>30</v>
      </c>
      <c r="E17" s="103" t="s">
        <v>27</v>
      </c>
    </row>
    <row r="18" spans="1:5" ht="22.5" customHeight="1">
      <c r="A18" s="98">
        <v>16</v>
      </c>
      <c r="D18" s="100" t="s">
        <v>28</v>
      </c>
      <c r="E18" s="103" t="s">
        <v>29</v>
      </c>
    </row>
    <row r="19" spans="1:5" ht="22.5" customHeight="1">
      <c r="A19" s="98">
        <v>17</v>
      </c>
      <c r="D19" s="100" t="s">
        <v>35</v>
      </c>
      <c r="E19" s="103" t="s">
        <v>38</v>
      </c>
    </row>
    <row r="20" spans="1:5" ht="22.5" customHeight="1">
      <c r="A20" s="98">
        <v>18</v>
      </c>
      <c r="D20" s="100" t="s">
        <v>36</v>
      </c>
      <c r="E20" s="103" t="s">
        <v>37</v>
      </c>
    </row>
    <row r="21" spans="1:5" ht="22.5" customHeight="1">
      <c r="A21" s="98">
        <v>19</v>
      </c>
      <c r="D21" s="100" t="s">
        <v>45</v>
      </c>
      <c r="E21" s="103" t="s">
        <v>46</v>
      </c>
    </row>
    <row r="22" spans="1:5" ht="22.5" customHeight="1">
      <c r="A22" s="98">
        <v>20</v>
      </c>
      <c r="D22" s="100" t="s">
        <v>65</v>
      </c>
      <c r="E22" s="103" t="s">
        <v>49</v>
      </c>
    </row>
    <row r="23" spans="1:5" ht="22.5" customHeight="1">
      <c r="A23" s="98">
        <v>21</v>
      </c>
      <c r="C23" s="5" t="s">
        <v>33</v>
      </c>
      <c r="D23" s="100" t="s">
        <v>66</v>
      </c>
      <c r="E23" s="103" t="s">
        <v>34</v>
      </c>
    </row>
    <row r="24" spans="1:5" ht="22.5" customHeight="1">
      <c r="A24" s="98">
        <v>22</v>
      </c>
      <c r="D24" s="100" t="s">
        <v>67</v>
      </c>
      <c r="E24" s="103" t="s">
        <v>32</v>
      </c>
    </row>
    <row r="25" spans="1:5" ht="22.5" customHeight="1">
      <c r="A25" s="98">
        <v>23</v>
      </c>
      <c r="D25" s="100" t="s">
        <v>68</v>
      </c>
      <c r="E25" s="103" t="s">
        <v>57</v>
      </c>
    </row>
    <row r="26" spans="1:5" ht="22.5" customHeight="1">
      <c r="A26" s="98">
        <v>24</v>
      </c>
      <c r="D26" s="100" t="s">
        <v>69</v>
      </c>
      <c r="E26" s="103" t="s">
        <v>39</v>
      </c>
    </row>
    <row r="27" spans="1:5" ht="22.5" customHeight="1">
      <c r="A27" s="98">
        <v>25</v>
      </c>
      <c r="D27" s="100" t="s">
        <v>70</v>
      </c>
      <c r="E27" s="103" t="s">
        <v>40</v>
      </c>
    </row>
    <row r="28" spans="1:5" ht="22.5" customHeight="1">
      <c r="A28" s="98">
        <v>26</v>
      </c>
      <c r="D28" s="100" t="s">
        <v>50</v>
      </c>
      <c r="E28" s="103" t="s">
        <v>51</v>
      </c>
    </row>
    <row r="29" spans="1:5" ht="22.5" customHeight="1">
      <c r="A29" s="98">
        <v>27</v>
      </c>
      <c r="D29" s="100" t="s">
        <v>41</v>
      </c>
      <c r="E29" s="103" t="s">
        <v>42</v>
      </c>
    </row>
    <row r="30" spans="1:5" ht="22.5" customHeight="1">
      <c r="A30" s="98">
        <v>28</v>
      </c>
      <c r="D30" s="100" t="s">
        <v>52</v>
      </c>
      <c r="E30" s="103" t="s">
        <v>53</v>
      </c>
    </row>
    <row r="31" spans="1:5" ht="22.5" customHeight="1">
      <c r="A31" s="98">
        <v>29</v>
      </c>
      <c r="D31" s="100" t="s">
        <v>47</v>
      </c>
      <c r="E31" s="103" t="s">
        <v>48</v>
      </c>
    </row>
    <row r="32" spans="1:5" ht="22.5" customHeight="1">
      <c r="A32" s="98">
        <v>30</v>
      </c>
      <c r="D32" s="100" t="s">
        <v>54</v>
      </c>
      <c r="E32" s="103" t="s">
        <v>55</v>
      </c>
    </row>
    <row r="33" spans="1:5" ht="22.5" customHeight="1">
      <c r="A33" s="98">
        <v>31</v>
      </c>
      <c r="D33" s="100" t="s">
        <v>43</v>
      </c>
      <c r="E33" s="103" t="s">
        <v>44</v>
      </c>
    </row>
    <row r="34" spans="1:5" ht="22.5" customHeight="1">
      <c r="A34" s="98">
        <v>32</v>
      </c>
      <c r="D34" s="100" t="s">
        <v>60</v>
      </c>
      <c r="E34" s="103" t="s">
        <v>61</v>
      </c>
    </row>
    <row r="35" spans="1:5" ht="22.5" customHeight="1">
      <c r="A35" s="98">
        <v>33</v>
      </c>
      <c r="D35" s="100" t="s">
        <v>63</v>
      </c>
      <c r="E35" s="103" t="s">
        <v>64</v>
      </c>
    </row>
    <row r="36" spans="1:5" ht="22.5" customHeight="1">
      <c r="A36" s="98">
        <v>34</v>
      </c>
      <c r="D36" s="100" t="s">
        <v>59</v>
      </c>
      <c r="E36" s="103" t="s">
        <v>71</v>
      </c>
    </row>
    <row r="37" spans="1:5" ht="22.5" customHeight="1">
      <c r="A37" s="98">
        <v>35</v>
      </c>
      <c r="D37" s="104" t="s">
        <v>58</v>
      </c>
      <c r="E37" s="103" t="s">
        <v>62</v>
      </c>
    </row>
    <row r="38" spans="1:5" ht="22.5" customHeight="1">
      <c r="A38" s="98">
        <v>36</v>
      </c>
      <c r="E38" s="49"/>
    </row>
    <row r="39" spans="1:5" ht="22.5" customHeight="1">
      <c r="E39" s="49"/>
    </row>
    <row r="40" spans="1:5" ht="22.5" customHeight="1">
      <c r="E40" s="49"/>
    </row>
    <row r="41" spans="1:5" ht="22.5" customHeight="1">
      <c r="E41" s="49"/>
    </row>
    <row r="42" spans="1:5" ht="22.5" customHeight="1">
      <c r="E42" s="49"/>
    </row>
    <row r="43" spans="1:5" ht="22.5" customHeight="1">
      <c r="E43" s="49"/>
    </row>
    <row r="44" spans="1:5" ht="22.5" customHeight="1">
      <c r="E44" s="49"/>
    </row>
    <row r="45" spans="1:5" ht="22.5" customHeight="1">
      <c r="E45" s="49"/>
    </row>
    <row r="46" spans="1:5" ht="22.5" customHeight="1">
      <c r="E46" s="49"/>
    </row>
    <row r="47" spans="1:5" ht="22.5" customHeight="1">
      <c r="E47" s="49"/>
    </row>
    <row r="48" spans="1:5" ht="22.5" customHeight="1">
      <c r="E48" s="49"/>
    </row>
    <row r="49" spans="5:5" ht="22.5" customHeight="1">
      <c r="E49" s="49"/>
    </row>
    <row r="50" spans="5:5" ht="22.5" customHeight="1">
      <c r="E50" s="49"/>
    </row>
    <row r="51" spans="5:5" ht="22.5" customHeight="1">
      <c r="E51" s="49"/>
    </row>
    <row r="52" spans="5:5" ht="22.5" customHeight="1">
      <c r="E52" s="49"/>
    </row>
    <row r="53" spans="5:5" ht="22.5" customHeight="1">
      <c r="E53" s="49"/>
    </row>
  </sheetData>
  <sheetProtection algorithmName="SHA-512" hashValue="DUDBKEWn0DAkdSbCtZnHj9Lmxekvoj4JUMM0K0FFENjROMJI518coO4BcQI83y18s0XdPHVeqlCPOkdCewlReQ==" saltValue="mVHmYj96bRhvHDxzyE2XGw==" spinCount="100000" sheet="1" objects="1" scenarios="1"/>
  <phoneticPr fontId="1"/>
  <pageMargins left="0.25" right="0.25" top="0.75" bottom="0.75" header="0.3" footer="0.3"/>
  <pageSetup paperSize="9" scale="92" orientation="portrait" horizontalDpi="0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/>
    <pageSetUpPr fitToPage="1"/>
  </sheetPr>
  <dimension ref="A1:P32"/>
  <sheetViews>
    <sheetView workbookViewId="0">
      <selection activeCell="P11" sqref="P11"/>
    </sheetView>
  </sheetViews>
  <sheetFormatPr defaultColWidth="5.625" defaultRowHeight="24" customHeight="1"/>
  <sheetData>
    <row r="1" spans="1:16" ht="24" customHeight="1" thickBot="1"/>
    <row r="2" spans="1:16" ht="24" customHeight="1">
      <c r="A2" s="126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8"/>
    </row>
    <row r="3" spans="1:16" ht="24" customHeight="1">
      <c r="A3" s="129"/>
      <c r="P3" s="130"/>
    </row>
    <row r="4" spans="1:16" ht="24" customHeight="1">
      <c r="A4" s="129"/>
      <c r="P4" s="130"/>
    </row>
    <row r="5" spans="1:16" ht="24" customHeight="1">
      <c r="A5" s="129"/>
      <c r="B5" s="251" t="s">
        <v>140</v>
      </c>
      <c r="C5" s="251"/>
      <c r="D5" s="251"/>
      <c r="E5" s="251"/>
      <c r="F5" s="251"/>
      <c r="G5" s="251"/>
      <c r="H5" s="251"/>
      <c r="I5" s="251"/>
      <c r="J5" s="251"/>
      <c r="K5" s="251"/>
      <c r="L5" s="251"/>
      <c r="M5" s="251"/>
      <c r="N5" s="251"/>
      <c r="O5" s="251"/>
      <c r="P5" s="130"/>
    </row>
    <row r="6" spans="1:16" ht="24" customHeight="1">
      <c r="A6" s="129"/>
      <c r="P6" s="130"/>
    </row>
    <row r="7" spans="1:16" ht="24" customHeight="1">
      <c r="A7" s="129"/>
      <c r="C7" s="131" t="s">
        <v>141</v>
      </c>
      <c r="D7" s="252"/>
      <c r="E7" s="252"/>
      <c r="F7" s="252"/>
      <c r="G7" s="252"/>
      <c r="H7" s="252"/>
      <c r="P7" s="130"/>
    </row>
    <row r="8" spans="1:16" ht="24" customHeight="1">
      <c r="A8" s="129"/>
      <c r="D8" s="253" t="s">
        <v>142</v>
      </c>
      <c r="E8" s="253"/>
      <c r="F8" s="253"/>
      <c r="G8" s="253"/>
      <c r="H8" s="253"/>
      <c r="I8" s="253"/>
      <c r="J8" s="253"/>
      <c r="K8" s="253"/>
      <c r="P8" s="130"/>
    </row>
    <row r="9" spans="1:16" ht="24" customHeight="1">
      <c r="A9" s="129"/>
      <c r="C9" s="254" t="s">
        <v>143</v>
      </c>
      <c r="D9" s="253"/>
      <c r="E9" s="5" t="s">
        <v>144</v>
      </c>
      <c r="F9" s="5" t="s">
        <v>145</v>
      </c>
      <c r="G9" s="11"/>
      <c r="H9" s="5" t="s">
        <v>146</v>
      </c>
      <c r="I9" s="11"/>
      <c r="J9" s="5" t="s">
        <v>147</v>
      </c>
      <c r="K9" s="11"/>
      <c r="L9" s="5" t="s">
        <v>148</v>
      </c>
      <c r="P9" s="130"/>
    </row>
    <row r="10" spans="1:16" ht="24" customHeight="1">
      <c r="A10" s="129"/>
      <c r="C10" s="253"/>
      <c r="D10" s="253"/>
      <c r="E10" s="5" t="s">
        <v>149</v>
      </c>
      <c r="F10" s="5" t="s">
        <v>145</v>
      </c>
      <c r="G10" s="11"/>
      <c r="H10" s="5" t="s">
        <v>146</v>
      </c>
      <c r="I10" s="11"/>
      <c r="J10" s="5" t="s">
        <v>147</v>
      </c>
      <c r="K10" s="11"/>
      <c r="L10" s="5" t="s">
        <v>148</v>
      </c>
      <c r="P10" s="130"/>
    </row>
    <row r="11" spans="1:16" ht="24" customHeight="1">
      <c r="A11" s="129"/>
      <c r="B11" s="253" t="s">
        <v>150</v>
      </c>
      <c r="C11" s="253"/>
      <c r="D11" s="253"/>
      <c r="E11" s="253"/>
      <c r="F11" s="253"/>
      <c r="P11" s="130"/>
    </row>
    <row r="12" spans="1:16" ht="24" customHeight="1">
      <c r="A12" s="129"/>
      <c r="G12" s="5" t="s">
        <v>145</v>
      </c>
      <c r="H12" s="11"/>
      <c r="I12" s="5" t="s">
        <v>146</v>
      </c>
      <c r="J12" s="11"/>
      <c r="K12" s="5" t="s">
        <v>147</v>
      </c>
      <c r="L12" s="11"/>
      <c r="M12" s="5" t="s">
        <v>148</v>
      </c>
      <c r="P12" s="130"/>
    </row>
    <row r="13" spans="1:16" ht="24" customHeight="1">
      <c r="A13" s="129"/>
      <c r="E13" s="5" t="s">
        <v>151</v>
      </c>
      <c r="F13" s="5"/>
      <c r="H13" s="250"/>
      <c r="I13" s="250"/>
      <c r="J13" s="250"/>
      <c r="K13" s="250"/>
      <c r="L13" s="250"/>
      <c r="M13" s="98" t="s">
        <v>152</v>
      </c>
      <c r="P13" s="130"/>
    </row>
    <row r="14" spans="1:16" ht="24" customHeight="1">
      <c r="A14" s="129"/>
      <c r="E14" s="5"/>
      <c r="F14" s="5"/>
      <c r="M14" s="5"/>
      <c r="P14" s="130"/>
    </row>
    <row r="15" spans="1:16" ht="24" customHeight="1">
      <c r="A15" s="129"/>
      <c r="E15" s="5" t="s">
        <v>153</v>
      </c>
      <c r="F15" s="5"/>
      <c r="H15" s="250"/>
      <c r="I15" s="250"/>
      <c r="J15" s="250"/>
      <c r="K15" s="250"/>
      <c r="L15" s="250"/>
      <c r="M15" s="98" t="s">
        <v>152</v>
      </c>
      <c r="P15" s="130"/>
    </row>
    <row r="16" spans="1:16" ht="24" customHeight="1">
      <c r="A16" s="129"/>
      <c r="P16" s="130"/>
    </row>
    <row r="17" spans="1:16" ht="24" customHeight="1">
      <c r="A17" s="129"/>
      <c r="P17" s="130"/>
    </row>
    <row r="18" spans="1:16" ht="24" customHeight="1">
      <c r="A18" s="129"/>
      <c r="C18" s="253" t="s">
        <v>154</v>
      </c>
      <c r="D18" s="253"/>
      <c r="E18" s="253"/>
      <c r="F18" s="253"/>
      <c r="G18" s="253"/>
      <c r="H18" s="253"/>
      <c r="I18" s="253"/>
      <c r="J18" s="253"/>
      <c r="K18" s="253"/>
      <c r="L18" s="253"/>
      <c r="M18" s="253"/>
      <c r="P18" s="130"/>
    </row>
    <row r="19" spans="1:16" ht="24" customHeight="1">
      <c r="A19" s="129"/>
      <c r="C19" s="253" t="s">
        <v>155</v>
      </c>
      <c r="D19" s="253"/>
      <c r="E19" s="253"/>
      <c r="F19" s="253"/>
      <c r="G19" s="253"/>
      <c r="H19" s="253"/>
      <c r="I19" s="253"/>
      <c r="J19" s="5"/>
      <c r="K19" s="5"/>
      <c r="L19" s="5"/>
      <c r="M19" s="5"/>
      <c r="P19" s="130"/>
    </row>
    <row r="20" spans="1:16" ht="24" customHeight="1">
      <c r="A20" s="129"/>
      <c r="D20" s="5" t="s">
        <v>145</v>
      </c>
      <c r="E20" s="11"/>
      <c r="F20" s="5" t="s">
        <v>146</v>
      </c>
      <c r="G20" s="11"/>
      <c r="H20" s="5" t="s">
        <v>147</v>
      </c>
      <c r="I20" s="11"/>
      <c r="J20" s="5" t="s">
        <v>148</v>
      </c>
      <c r="P20" s="130"/>
    </row>
    <row r="21" spans="1:16" ht="24" customHeight="1">
      <c r="A21" s="129"/>
      <c r="P21" s="130"/>
    </row>
    <row r="22" spans="1:16" ht="24" customHeight="1">
      <c r="A22" s="129"/>
      <c r="C22" s="253" t="s">
        <v>156</v>
      </c>
      <c r="D22" s="253"/>
      <c r="F22" s="250"/>
      <c r="G22" s="250"/>
      <c r="H22" s="250"/>
      <c r="I22" s="250"/>
      <c r="J22" s="250"/>
      <c r="K22" s="250"/>
      <c r="M22" s="255" t="s">
        <v>152</v>
      </c>
      <c r="P22" s="130"/>
    </row>
    <row r="23" spans="1:16" ht="24" customHeight="1">
      <c r="A23" s="129"/>
      <c r="C23" s="5"/>
      <c r="D23" s="5"/>
      <c r="F23" s="250"/>
      <c r="G23" s="250"/>
      <c r="H23" s="250"/>
      <c r="I23" s="250"/>
      <c r="J23" s="250"/>
      <c r="K23" s="250"/>
      <c r="M23" s="255"/>
      <c r="P23" s="130"/>
    </row>
    <row r="24" spans="1:16" ht="24" customHeight="1">
      <c r="A24" s="129"/>
      <c r="C24" s="5"/>
      <c r="D24" s="5"/>
      <c r="M24" s="5"/>
      <c r="P24" s="130"/>
    </row>
    <row r="25" spans="1:16" ht="24" customHeight="1">
      <c r="A25" s="129"/>
      <c r="C25" s="253" t="s">
        <v>156</v>
      </c>
      <c r="D25" s="253"/>
      <c r="F25" s="250"/>
      <c r="G25" s="250"/>
      <c r="H25" s="250"/>
      <c r="I25" s="250"/>
      <c r="J25" s="250"/>
      <c r="K25" s="250"/>
      <c r="M25" s="255" t="s">
        <v>152</v>
      </c>
      <c r="P25" s="130"/>
    </row>
    <row r="26" spans="1:16" ht="24" customHeight="1">
      <c r="A26" s="129"/>
      <c r="C26" s="5"/>
      <c r="D26" s="5"/>
      <c r="F26" s="250"/>
      <c r="G26" s="250"/>
      <c r="H26" s="250"/>
      <c r="I26" s="250"/>
      <c r="J26" s="250"/>
      <c r="K26" s="250"/>
      <c r="M26" s="255"/>
      <c r="P26" s="130"/>
    </row>
    <row r="27" spans="1:16" ht="24" customHeight="1">
      <c r="A27" s="129"/>
      <c r="P27" s="130"/>
    </row>
    <row r="28" spans="1:16" ht="24" customHeight="1">
      <c r="A28" s="129"/>
      <c r="P28" s="130"/>
    </row>
    <row r="29" spans="1:16" ht="24" customHeight="1">
      <c r="A29" s="129"/>
      <c r="P29" s="130"/>
    </row>
    <row r="30" spans="1:16" ht="24" customHeight="1">
      <c r="A30" s="129"/>
      <c r="P30" s="130"/>
    </row>
    <row r="31" spans="1:16" ht="24" customHeight="1">
      <c r="A31" s="129"/>
      <c r="P31" s="130"/>
    </row>
    <row r="32" spans="1:16" ht="24" customHeight="1" thickBot="1">
      <c r="A32" s="132"/>
      <c r="B32" s="133"/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4"/>
    </row>
  </sheetData>
  <sheetProtection algorithmName="SHA-512" hashValue="aSnnwQDZI9BaN0rchNfutOpoADH5jGdDr7pQXOOQzESho1Ztfn3I5HrXexdFgVj4QvkN/N0CQr5qLRB/K9pjqg==" saltValue="4rSRkPompXavp10TuM1YKw==" spinCount="100000" sheet="1" objects="1" scenarios="1"/>
  <mergeCells count="15">
    <mergeCell ref="C25:D25"/>
    <mergeCell ref="F25:K26"/>
    <mergeCell ref="M25:M26"/>
    <mergeCell ref="H15:L15"/>
    <mergeCell ref="C18:M18"/>
    <mergeCell ref="C19:I19"/>
    <mergeCell ref="C22:D22"/>
    <mergeCell ref="F22:K23"/>
    <mergeCell ref="M22:M23"/>
    <mergeCell ref="H13:L13"/>
    <mergeCell ref="B5:O5"/>
    <mergeCell ref="D7:H7"/>
    <mergeCell ref="D8:K8"/>
    <mergeCell ref="C9:D10"/>
    <mergeCell ref="B11:F11"/>
  </mergeCells>
  <phoneticPr fontId="1"/>
  <dataValidations count="1">
    <dataValidation imeMode="off" allowBlank="1" showInputMessage="1" showErrorMessage="1" sqref="C7"/>
  </dataValidations>
  <pageMargins left="0.43307086614173229" right="0.23622047244094491" top="0.74803149606299213" bottom="0.74803149606299213" header="0.31496062992125984" footer="0.31496062992125984"/>
  <pageSetup paperSize="9" scale="99" orientation="portrait" horizontalDpi="0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E39"/>
  <sheetViews>
    <sheetView workbookViewId="0">
      <selection activeCell="E9" sqref="E9"/>
    </sheetView>
  </sheetViews>
  <sheetFormatPr defaultRowHeight="21" customHeight="1"/>
  <cols>
    <col min="1" max="1" width="7.625" customWidth="1"/>
    <col min="2" max="2" width="16.125" style="5" customWidth="1"/>
    <col min="3" max="4" width="15.625" style="42" customWidth="1"/>
    <col min="5" max="5" width="33.5" customWidth="1"/>
  </cols>
  <sheetData>
    <row r="1" spans="1:5" ht="17.25" customHeight="1">
      <c r="C1" s="71"/>
      <c r="D1" s="48" t="s">
        <v>122</v>
      </c>
    </row>
    <row r="2" spans="1:5" ht="17.25" customHeight="1" thickBot="1">
      <c r="C2" s="72"/>
      <c r="D2" s="97" t="s">
        <v>131</v>
      </c>
    </row>
    <row r="3" spans="1:5" ht="21" customHeight="1" thickTop="1">
      <c r="B3" s="61" t="s">
        <v>1</v>
      </c>
      <c r="C3" s="73" t="s">
        <v>130</v>
      </c>
      <c r="D3" s="73" t="s">
        <v>123</v>
      </c>
      <c r="E3" s="63" t="s">
        <v>127</v>
      </c>
    </row>
    <row r="4" spans="1:5" ht="21" customHeight="1">
      <c r="A4" s="58" t="s">
        <v>0</v>
      </c>
      <c r="B4" s="64" t="s">
        <v>2</v>
      </c>
      <c r="C4" s="93"/>
      <c r="D4" s="93"/>
      <c r="E4" s="95"/>
    </row>
    <row r="5" spans="1:5" ht="21" customHeight="1">
      <c r="B5" s="64" t="str">
        <f>TEXT(学区科目テーブル!D6,"@")</f>
        <v>学区運営負担費</v>
      </c>
      <c r="C5" s="93"/>
      <c r="D5" s="93"/>
      <c r="E5" s="95"/>
    </row>
    <row r="6" spans="1:5" ht="21" customHeight="1">
      <c r="B6" s="64" t="str">
        <f>TEXT(学区科目テーブル!D7,"@")</f>
        <v>業 務 委 託 料</v>
      </c>
      <c r="C6" s="93"/>
      <c r="D6" s="93"/>
      <c r="E6" s="95"/>
    </row>
    <row r="7" spans="1:5" ht="21" customHeight="1">
      <c r="B7" s="64" t="str">
        <f>TEXT(学区科目テーブル!D8,"@")</f>
        <v>助　成　金</v>
      </c>
      <c r="C7" s="93"/>
      <c r="D7" s="93"/>
      <c r="E7" s="95"/>
    </row>
    <row r="8" spans="1:5" ht="21" customHeight="1">
      <c r="B8" s="64" t="str">
        <f>TEXT(学区科目テーブル!D9,"@")</f>
        <v>補　助　金</v>
      </c>
      <c r="C8" s="93"/>
      <c r="D8" s="93"/>
      <c r="E8" s="95"/>
    </row>
    <row r="9" spans="1:5" ht="21" customHeight="1">
      <c r="B9" s="64" t="str">
        <f>TEXT(学区科目テーブル!D10,"@")</f>
        <v>学区地域事業費</v>
      </c>
      <c r="C9" s="93"/>
      <c r="D9" s="93"/>
      <c r="E9" s="95"/>
    </row>
    <row r="10" spans="1:5" ht="21" customHeight="1">
      <c r="B10" s="64" t="str">
        <f>TEXT(学区科目テーブル!D11,"@")</f>
        <v>学区団体負担費</v>
      </c>
      <c r="C10" s="93"/>
      <c r="D10" s="93"/>
      <c r="E10" s="95"/>
    </row>
    <row r="11" spans="1:5" ht="21" customHeight="1">
      <c r="B11" s="64" t="str">
        <f>TEXT(学区科目テーブル!D12,"@")</f>
        <v>報償手数料収入</v>
      </c>
      <c r="C11" s="93"/>
      <c r="D11" s="93"/>
      <c r="E11" s="95"/>
    </row>
    <row r="12" spans="1:5" ht="21" customHeight="1">
      <c r="B12" s="64" t="str">
        <f>TEXT(学区科目テーブル!D13,"@")</f>
        <v>防 災 防 犯 費</v>
      </c>
      <c r="C12" s="93"/>
      <c r="D12" s="93"/>
      <c r="E12" s="95"/>
    </row>
    <row r="13" spans="1:5" ht="21" customHeight="1">
      <c r="B13" s="64" t="str">
        <f>TEXT(学区科目テーブル!D14,"@")</f>
        <v>借　　入　　金</v>
      </c>
      <c r="C13" s="93"/>
      <c r="D13" s="93"/>
      <c r="E13" s="95"/>
    </row>
    <row r="14" spans="1:5" ht="21" customHeight="1" thickBot="1">
      <c r="B14" s="91" t="str">
        <f>TEXT(学区科目テーブル!D15,"@")</f>
        <v>雑収入</v>
      </c>
      <c r="C14" s="121"/>
      <c r="D14" s="121"/>
      <c r="E14" s="96"/>
    </row>
    <row r="15" spans="1:5" ht="21" customHeight="1" thickBot="1">
      <c r="B15" s="92" t="s">
        <v>126</v>
      </c>
      <c r="C15" s="87">
        <f>SUM($C$4:$C$14)</f>
        <v>0</v>
      </c>
      <c r="D15" s="88">
        <f>SUM($D$4:$D$14)</f>
        <v>0</v>
      </c>
      <c r="E15" s="125"/>
    </row>
    <row r="16" spans="1:5" ht="21" customHeight="1">
      <c r="A16" s="58" t="s">
        <v>25</v>
      </c>
      <c r="B16" s="83" t="str">
        <f>TEXT(学区科目テーブル!D19,"@")</f>
        <v>負　   担　  金</v>
      </c>
      <c r="C16" s="122"/>
      <c r="D16" s="123"/>
      <c r="E16" s="124"/>
    </row>
    <row r="17" spans="2:5" ht="21" customHeight="1">
      <c r="B17" s="66" t="str">
        <f>TEXT(学区科目テーブル!D20,"@")</f>
        <v>総 代 活 動 費</v>
      </c>
      <c r="C17" s="94"/>
      <c r="D17" s="93"/>
      <c r="E17" s="95"/>
    </row>
    <row r="18" spans="2:5" ht="21" customHeight="1">
      <c r="B18" s="66" t="str">
        <f>TEXT(学区科目テーブル!D21,"@")</f>
        <v>総代会役員手当</v>
      </c>
      <c r="C18" s="94"/>
      <c r="D18" s="93"/>
      <c r="E18" s="95"/>
    </row>
    <row r="19" spans="2:5" ht="21" customHeight="1">
      <c r="B19" s="66" t="str">
        <f>TEXT(学区科目テーブル!D22,"@")</f>
        <v>教育委員会費</v>
      </c>
      <c r="C19" s="94"/>
      <c r="D19" s="93"/>
      <c r="E19" s="95"/>
    </row>
    <row r="20" spans="2:5" ht="21" customHeight="1">
      <c r="B20" s="66" t="str">
        <f>TEXT(学区科目テーブル!D23,"@")</f>
        <v>福祉委員会費</v>
      </c>
      <c r="C20" s="94"/>
      <c r="D20" s="93"/>
      <c r="E20" s="95"/>
    </row>
    <row r="21" spans="2:5" ht="21" customHeight="1">
      <c r="B21" s="66" t="str">
        <f>TEXT(学区科目テーブル!D24,"@")</f>
        <v>諸事業運営費</v>
      </c>
      <c r="C21" s="94"/>
      <c r="D21" s="93"/>
      <c r="E21" s="95"/>
    </row>
    <row r="22" spans="2:5" ht="21" customHeight="1">
      <c r="B22" s="66" t="str">
        <f>TEXT(学区科目テーブル!D25,"@")</f>
        <v>交　 通　 費</v>
      </c>
      <c r="C22" s="94"/>
      <c r="D22" s="93"/>
      <c r="E22" s="95"/>
    </row>
    <row r="23" spans="2:5" ht="21" customHeight="1">
      <c r="B23" s="66" t="str">
        <f>TEXT(学区科目テーブル!D26,"@")</f>
        <v>研　 修　 費</v>
      </c>
      <c r="C23" s="94"/>
      <c r="D23" s="93"/>
      <c r="E23" s="95"/>
    </row>
    <row r="24" spans="2:5" ht="21" customHeight="1">
      <c r="B24" s="66" t="str">
        <f>TEXT(学区科目テーブル!D27,"@")</f>
        <v>会　 議　 費</v>
      </c>
      <c r="C24" s="94"/>
      <c r="D24" s="93"/>
      <c r="E24" s="95"/>
    </row>
    <row r="25" spans="2:5" ht="21" customHeight="1">
      <c r="B25" s="66" t="str">
        <f>TEXT(学区科目テーブル!D28,"@")</f>
        <v>渉　 外 　費</v>
      </c>
      <c r="C25" s="94"/>
      <c r="D25" s="93"/>
      <c r="E25" s="95"/>
    </row>
    <row r="26" spans="2:5" ht="21" customHeight="1">
      <c r="B26" s="66" t="str">
        <f>TEXT(学区科目テーブル!D29,"@")</f>
        <v>需　 用 　費</v>
      </c>
      <c r="C26" s="94"/>
      <c r="D26" s="93"/>
      <c r="E26" s="95"/>
    </row>
    <row r="27" spans="2:5" ht="21" customHeight="1">
      <c r="B27" s="66" t="str">
        <f>TEXT(学区科目テーブル!D30,"@")</f>
        <v>備 　品 　費</v>
      </c>
      <c r="C27" s="94"/>
      <c r="D27" s="93"/>
      <c r="E27" s="95"/>
    </row>
    <row r="28" spans="2:5" ht="21" customHeight="1">
      <c r="B28" s="66" t="str">
        <f>TEXT(学区科目テーブル!D31,"@")</f>
        <v>通信運搬費</v>
      </c>
      <c r="C28" s="94"/>
      <c r="D28" s="93"/>
      <c r="E28" s="95"/>
    </row>
    <row r="29" spans="2:5" ht="21" customHeight="1">
      <c r="B29" s="66" t="str">
        <f>TEXT(学区科目テーブル!D32,"@")</f>
        <v>防災防犯費</v>
      </c>
      <c r="C29" s="94"/>
      <c r="D29" s="93"/>
      <c r="E29" s="95"/>
    </row>
    <row r="30" spans="2:5" ht="21" customHeight="1">
      <c r="B30" s="66" t="str">
        <f>TEXT(学区科目テーブル!D33,"@")</f>
        <v>地域消防団費</v>
      </c>
      <c r="C30" s="94"/>
      <c r="D30" s="93"/>
      <c r="E30" s="95"/>
    </row>
    <row r="31" spans="2:5" ht="21" customHeight="1">
      <c r="B31" s="66" t="str">
        <f>TEXT(学区科目テーブル!D34,"@")</f>
        <v>交通安全対策費</v>
      </c>
      <c r="C31" s="94"/>
      <c r="D31" s="93"/>
      <c r="E31" s="95"/>
    </row>
    <row r="32" spans="2:5" ht="21" customHeight="1">
      <c r="B32" s="66" t="str">
        <f>TEXT(学区科目テーブル!D35,"@")</f>
        <v>婦人自主防災費</v>
      </c>
      <c r="C32" s="94"/>
      <c r="D32" s="93"/>
      <c r="E32" s="95"/>
    </row>
    <row r="33" spans="2:5" ht="21" customHeight="1">
      <c r="B33" s="66" t="str">
        <f>TEXT(学区科目テーブル!D36,"@")</f>
        <v>環境整備費</v>
      </c>
      <c r="C33" s="94"/>
      <c r="D33" s="93"/>
      <c r="E33" s="95"/>
    </row>
    <row r="34" spans="2:5" ht="21" customHeight="1">
      <c r="B34" s="66" t="str">
        <f>TEXT(学区科目テーブル!D37,"@")</f>
        <v>学区施設運営費</v>
      </c>
      <c r="C34" s="94"/>
      <c r="D34" s="93"/>
      <c r="E34" s="95"/>
    </row>
    <row r="35" spans="2:5" ht="21" customHeight="1">
      <c r="B35" s="69" t="str">
        <f>TEXT(学区科目テーブル!D38,"@")</f>
        <v>学校・保育園関係費</v>
      </c>
      <c r="C35" s="94"/>
      <c r="D35" s="93"/>
      <c r="E35" s="95"/>
    </row>
    <row r="36" spans="2:5" ht="21" customHeight="1">
      <c r="B36" s="66" t="str">
        <f>TEXT(学区科目テーブル!D39,"@")</f>
        <v>雑　　　費</v>
      </c>
      <c r="C36" s="94"/>
      <c r="D36" s="93"/>
      <c r="E36" s="95"/>
    </row>
    <row r="37" spans="2:5" ht="21" customHeight="1" thickBot="1">
      <c r="B37" s="74" t="s">
        <v>58</v>
      </c>
      <c r="C37" s="75">
        <f>$C$15-$C$16-$C$17-$C$18-$C$19-$C$20-$C$21-$C$22-$C$23-$C$24-$C$25-$C$26-$C$27-$C$28-$C$29-$C$30-$C$31-$C$32-$C$33-$C$34-$C$35-$C$36</f>
        <v>0</v>
      </c>
      <c r="D37" s="81">
        <f>$D$15-$D$16-$D$17-$D$18-$D$19-$D$20-$D$21-$D$22-$D$23-$D$24-$D$25-$D$26-$D$27-$D$28-$D$29-$D$30-$D$31-$D$32-$D$33-$D$34-$D$35-$D$36</f>
        <v>0</v>
      </c>
      <c r="E37" s="96"/>
    </row>
    <row r="38" spans="2:5" ht="21" customHeight="1" thickTop="1" thickBot="1">
      <c r="B38" s="77" t="s">
        <v>125</v>
      </c>
      <c r="C38" s="78">
        <f>SUM($C$16:$C$37)</f>
        <v>0</v>
      </c>
      <c r="D38" s="82">
        <f>SUM($D$16:$D$37)</f>
        <v>0</v>
      </c>
      <c r="E38" s="79"/>
    </row>
    <row r="39" spans="2:5" ht="21" customHeight="1" thickTop="1"/>
  </sheetData>
  <sheetProtection algorithmName="SHA-512" hashValue="c+E+jZamqsELVD51uzwR85PE21Nm3GiSHqPHsdjMmNOY9hBItTtRoiXi0FbwycDlH3ePoteyaeQQlVaIR04iaA==" saltValue="4LsZGxJXD6FTpMU+VUON0g==" spinCount="100000" sheet="1" objects="1" scenarios="1"/>
  <phoneticPr fontId="1"/>
  <pageMargins left="0.25" right="0.25" top="0.75" bottom="0.75" header="0.3" footer="0.3"/>
  <pageSetup paperSize="9" orientation="portrait" horizontalDpi="0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FFFF"/>
  </sheetPr>
  <dimension ref="B1:L36"/>
  <sheetViews>
    <sheetView view="pageLayout" topLeftCell="E27" zoomScaleNormal="100" workbookViewId="0">
      <selection activeCell="L33" sqref="L4:L33"/>
    </sheetView>
  </sheetViews>
  <sheetFormatPr defaultColWidth="8.875" defaultRowHeight="21.75" customHeight="1"/>
  <cols>
    <col min="1" max="1" width="3.625" customWidth="1"/>
    <col min="2" max="2" width="5.125" style="3" customWidth="1"/>
    <col min="3" max="3" width="15" style="137" customWidth="1"/>
    <col min="4" max="4" width="15.75" style="138" customWidth="1"/>
    <col min="5" max="5" width="35.625" customWidth="1"/>
    <col min="6" max="6" width="15.5" style="139" customWidth="1"/>
    <col min="7" max="7" width="3.125" style="139" customWidth="1"/>
    <col min="8" max="8" width="5.375" style="3" customWidth="1"/>
    <col min="9" max="9" width="14.125" style="137" customWidth="1"/>
    <col min="10" max="10" width="15.75" style="138" customWidth="1"/>
    <col min="11" max="11" width="36.625" customWidth="1"/>
    <col min="12" max="12" width="15.625" style="139" customWidth="1"/>
  </cols>
  <sheetData>
    <row r="1" spans="2:12" ht="21.75" customHeight="1" thickTop="1">
      <c r="B1" s="3" t="s">
        <v>166</v>
      </c>
      <c r="D1" s="262" t="s">
        <v>165</v>
      </c>
      <c r="E1" s="262"/>
      <c r="F1" s="150" t="s">
        <v>168</v>
      </c>
      <c r="G1" s="184"/>
      <c r="H1" s="3" t="s">
        <v>167</v>
      </c>
      <c r="J1" s="262" t="s">
        <v>165</v>
      </c>
      <c r="K1" s="262"/>
    </row>
    <row r="2" spans="2:12" ht="21.75" customHeight="1" thickBot="1">
      <c r="D2" s="263" t="s">
        <v>7</v>
      </c>
      <c r="E2" s="264"/>
      <c r="F2" s="156">
        <f>学区科目テーブル!$E$6</f>
        <v>0</v>
      </c>
      <c r="G2" s="185"/>
    </row>
    <row r="3" spans="2:12" ht="21.75" customHeight="1" thickTop="1">
      <c r="B3" s="140" t="s">
        <v>161</v>
      </c>
      <c r="C3" s="141" t="s">
        <v>157</v>
      </c>
      <c r="D3" s="142" t="s">
        <v>158</v>
      </c>
      <c r="E3" s="143" t="s">
        <v>159</v>
      </c>
      <c r="F3" s="144" t="s">
        <v>160</v>
      </c>
      <c r="G3" s="155"/>
      <c r="H3" s="140" t="s">
        <v>161</v>
      </c>
      <c r="I3" s="141" t="s">
        <v>157</v>
      </c>
      <c r="J3" s="142" t="s">
        <v>158</v>
      </c>
      <c r="K3" s="143" t="s">
        <v>159</v>
      </c>
      <c r="L3" s="144" t="s">
        <v>160</v>
      </c>
    </row>
    <row r="4" spans="2:12" ht="21.75" customHeight="1">
      <c r="B4" s="145">
        <f>ROW()-3</f>
        <v>1</v>
      </c>
      <c r="C4" s="175"/>
      <c r="D4" s="146" t="str">
        <f>IF(AND(F4="",E4=""),"","学区運営負担費")</f>
        <v/>
      </c>
      <c r="E4" s="330"/>
      <c r="F4" s="173"/>
      <c r="G4" s="155"/>
      <c r="H4" s="145">
        <v>32</v>
      </c>
      <c r="I4" s="175"/>
      <c r="J4" s="146" t="str">
        <f>IF(AND(L4="",K4=""),"","学区運営負担費")</f>
        <v/>
      </c>
      <c r="K4" s="330"/>
      <c r="L4" s="173"/>
    </row>
    <row r="5" spans="2:12" ht="21.75" customHeight="1">
      <c r="B5" s="145">
        <f t="shared" ref="B5:B34" si="0">ROW()-3</f>
        <v>2</v>
      </c>
      <c r="C5" s="175"/>
      <c r="D5" s="146" t="str">
        <f t="shared" ref="D5:D32" si="1">IF(AND(F5="",E5=""),"","学区運営負担費")</f>
        <v/>
      </c>
      <c r="E5" s="330"/>
      <c r="F5" s="173"/>
      <c r="G5" s="155"/>
      <c r="H5" s="145">
        <v>33</v>
      </c>
      <c r="I5" s="175"/>
      <c r="J5" s="146" t="str">
        <f t="shared" ref="J5:J32" si="2">IF(AND(L5="",K5=""),"","学区運営負担費")</f>
        <v/>
      </c>
      <c r="K5" s="330"/>
      <c r="L5" s="173"/>
    </row>
    <row r="6" spans="2:12" ht="21.75" customHeight="1">
      <c r="B6" s="145">
        <f t="shared" si="0"/>
        <v>3</v>
      </c>
      <c r="C6" s="175"/>
      <c r="D6" s="146" t="str">
        <f t="shared" si="1"/>
        <v/>
      </c>
      <c r="E6" s="330"/>
      <c r="F6" s="173"/>
      <c r="G6" s="155"/>
      <c r="H6" s="145">
        <v>34</v>
      </c>
      <c r="I6" s="175"/>
      <c r="J6" s="146" t="str">
        <f t="shared" si="2"/>
        <v/>
      </c>
      <c r="K6" s="330"/>
      <c r="L6" s="173"/>
    </row>
    <row r="7" spans="2:12" ht="21.75" customHeight="1">
      <c r="B7" s="145">
        <f t="shared" si="0"/>
        <v>4</v>
      </c>
      <c r="C7" s="175"/>
      <c r="D7" s="146" t="str">
        <f t="shared" si="1"/>
        <v/>
      </c>
      <c r="E7" s="330"/>
      <c r="F7" s="173"/>
      <c r="G7" s="155"/>
      <c r="H7" s="145">
        <v>35</v>
      </c>
      <c r="I7" s="175"/>
      <c r="J7" s="146" t="str">
        <f t="shared" si="2"/>
        <v/>
      </c>
      <c r="K7" s="330"/>
      <c r="L7" s="173"/>
    </row>
    <row r="8" spans="2:12" ht="21.75" customHeight="1">
      <c r="B8" s="145">
        <f t="shared" si="0"/>
        <v>5</v>
      </c>
      <c r="C8" s="175"/>
      <c r="D8" s="146" t="str">
        <f t="shared" si="1"/>
        <v/>
      </c>
      <c r="E8" s="330"/>
      <c r="F8" s="173"/>
      <c r="G8" s="155"/>
      <c r="H8" s="145">
        <v>36</v>
      </c>
      <c r="I8" s="175"/>
      <c r="J8" s="146" t="str">
        <f t="shared" si="2"/>
        <v/>
      </c>
      <c r="K8" s="330"/>
      <c r="L8" s="173"/>
    </row>
    <row r="9" spans="2:12" ht="21.75" customHeight="1">
      <c r="B9" s="145">
        <f t="shared" si="0"/>
        <v>6</v>
      </c>
      <c r="C9" s="175"/>
      <c r="D9" s="146" t="str">
        <f t="shared" si="1"/>
        <v/>
      </c>
      <c r="E9" s="330"/>
      <c r="F9" s="173"/>
      <c r="G9" s="155"/>
      <c r="H9" s="145">
        <v>37</v>
      </c>
      <c r="I9" s="175"/>
      <c r="J9" s="146" t="str">
        <f t="shared" si="2"/>
        <v/>
      </c>
      <c r="K9" s="330"/>
      <c r="L9" s="173"/>
    </row>
    <row r="10" spans="2:12" ht="21.75" customHeight="1">
      <c r="B10" s="145">
        <f t="shared" si="0"/>
        <v>7</v>
      </c>
      <c r="C10" s="175"/>
      <c r="D10" s="146" t="str">
        <f t="shared" si="1"/>
        <v/>
      </c>
      <c r="E10" s="330"/>
      <c r="F10" s="173"/>
      <c r="G10" s="155"/>
      <c r="H10" s="145">
        <v>38</v>
      </c>
      <c r="I10" s="175"/>
      <c r="J10" s="146" t="str">
        <f t="shared" si="2"/>
        <v/>
      </c>
      <c r="K10" s="330"/>
      <c r="L10" s="173"/>
    </row>
    <row r="11" spans="2:12" ht="21.75" customHeight="1">
      <c r="B11" s="145">
        <f t="shared" si="0"/>
        <v>8</v>
      </c>
      <c r="C11" s="175"/>
      <c r="D11" s="146" t="str">
        <f t="shared" si="1"/>
        <v/>
      </c>
      <c r="E11" s="330"/>
      <c r="F11" s="173"/>
      <c r="G11" s="155"/>
      <c r="H11" s="145">
        <v>39</v>
      </c>
      <c r="I11" s="175"/>
      <c r="J11" s="146" t="str">
        <f t="shared" si="2"/>
        <v/>
      </c>
      <c r="K11" s="330"/>
      <c r="L11" s="173"/>
    </row>
    <row r="12" spans="2:12" ht="21.75" customHeight="1">
      <c r="B12" s="145">
        <f t="shared" si="0"/>
        <v>9</v>
      </c>
      <c r="C12" s="175"/>
      <c r="D12" s="146" t="str">
        <f t="shared" si="1"/>
        <v/>
      </c>
      <c r="E12" s="330"/>
      <c r="F12" s="173"/>
      <c r="G12" s="155"/>
      <c r="H12" s="145">
        <v>40</v>
      </c>
      <c r="I12" s="175"/>
      <c r="J12" s="146" t="str">
        <f t="shared" si="2"/>
        <v/>
      </c>
      <c r="K12" s="330"/>
      <c r="L12" s="173"/>
    </row>
    <row r="13" spans="2:12" ht="21.75" customHeight="1">
      <c r="B13" s="145">
        <f t="shared" si="0"/>
        <v>10</v>
      </c>
      <c r="C13" s="175"/>
      <c r="D13" s="146" t="str">
        <f t="shared" si="1"/>
        <v/>
      </c>
      <c r="E13" s="330"/>
      <c r="F13" s="173"/>
      <c r="G13" s="155"/>
      <c r="H13" s="145">
        <v>41</v>
      </c>
      <c r="I13" s="175"/>
      <c r="J13" s="146" t="str">
        <f t="shared" si="2"/>
        <v/>
      </c>
      <c r="K13" s="330"/>
      <c r="L13" s="173"/>
    </row>
    <row r="14" spans="2:12" ht="21.75" customHeight="1">
      <c r="B14" s="145">
        <f t="shared" si="0"/>
        <v>11</v>
      </c>
      <c r="C14" s="175"/>
      <c r="D14" s="146" t="str">
        <f t="shared" si="1"/>
        <v/>
      </c>
      <c r="E14" s="330"/>
      <c r="F14" s="173"/>
      <c r="G14" s="155"/>
      <c r="H14" s="145">
        <v>42</v>
      </c>
      <c r="I14" s="175"/>
      <c r="J14" s="146" t="str">
        <f t="shared" si="2"/>
        <v/>
      </c>
      <c r="K14" s="330"/>
      <c r="L14" s="173"/>
    </row>
    <row r="15" spans="2:12" ht="21.75" customHeight="1">
      <c r="B15" s="145">
        <f t="shared" si="0"/>
        <v>12</v>
      </c>
      <c r="C15" s="175"/>
      <c r="D15" s="146" t="str">
        <f t="shared" si="1"/>
        <v/>
      </c>
      <c r="E15" s="330"/>
      <c r="F15" s="173"/>
      <c r="G15" s="155"/>
      <c r="H15" s="145">
        <v>43</v>
      </c>
      <c r="I15" s="175"/>
      <c r="J15" s="146" t="str">
        <f t="shared" si="2"/>
        <v/>
      </c>
      <c r="K15" s="330"/>
      <c r="L15" s="173"/>
    </row>
    <row r="16" spans="2:12" ht="21.75" customHeight="1">
      <c r="B16" s="145">
        <f t="shared" si="0"/>
        <v>13</v>
      </c>
      <c r="C16" s="175"/>
      <c r="D16" s="146" t="str">
        <f t="shared" si="1"/>
        <v/>
      </c>
      <c r="E16" s="330"/>
      <c r="F16" s="173"/>
      <c r="G16" s="155"/>
      <c r="H16" s="145">
        <v>44</v>
      </c>
      <c r="I16" s="175"/>
      <c r="J16" s="146" t="str">
        <f t="shared" si="2"/>
        <v/>
      </c>
      <c r="K16" s="330"/>
      <c r="L16" s="173"/>
    </row>
    <row r="17" spans="2:12" ht="21.75" customHeight="1">
      <c r="B17" s="145">
        <f t="shared" si="0"/>
        <v>14</v>
      </c>
      <c r="C17" s="175"/>
      <c r="D17" s="146" t="str">
        <f t="shared" si="1"/>
        <v/>
      </c>
      <c r="E17" s="330"/>
      <c r="F17" s="173"/>
      <c r="G17" s="155"/>
      <c r="H17" s="145">
        <v>45</v>
      </c>
      <c r="I17" s="175"/>
      <c r="J17" s="146" t="str">
        <f t="shared" si="2"/>
        <v/>
      </c>
      <c r="K17" s="330"/>
      <c r="L17" s="173"/>
    </row>
    <row r="18" spans="2:12" ht="21.75" customHeight="1">
      <c r="B18" s="145">
        <f t="shared" si="0"/>
        <v>15</v>
      </c>
      <c r="C18" s="175"/>
      <c r="D18" s="146" t="str">
        <f t="shared" si="1"/>
        <v/>
      </c>
      <c r="E18" s="330"/>
      <c r="F18" s="173"/>
      <c r="G18" s="155"/>
      <c r="H18" s="145">
        <v>46</v>
      </c>
      <c r="I18" s="175"/>
      <c r="J18" s="146" t="str">
        <f t="shared" si="2"/>
        <v/>
      </c>
      <c r="K18" s="330"/>
      <c r="L18" s="173"/>
    </row>
    <row r="19" spans="2:12" ht="21.75" customHeight="1">
      <c r="B19" s="145">
        <f t="shared" si="0"/>
        <v>16</v>
      </c>
      <c r="C19" s="175"/>
      <c r="D19" s="146" t="str">
        <f t="shared" si="1"/>
        <v/>
      </c>
      <c r="E19" s="330"/>
      <c r="F19" s="173"/>
      <c r="G19" s="155"/>
      <c r="H19" s="145">
        <v>47</v>
      </c>
      <c r="I19" s="175"/>
      <c r="J19" s="146" t="str">
        <f t="shared" si="2"/>
        <v/>
      </c>
      <c r="K19" s="330"/>
      <c r="L19" s="173"/>
    </row>
    <row r="20" spans="2:12" ht="21.75" customHeight="1">
      <c r="B20" s="145">
        <f t="shared" si="0"/>
        <v>17</v>
      </c>
      <c r="C20" s="175"/>
      <c r="D20" s="146" t="str">
        <f t="shared" si="1"/>
        <v/>
      </c>
      <c r="E20" s="330"/>
      <c r="F20" s="173"/>
      <c r="G20" s="155"/>
      <c r="H20" s="145">
        <v>48</v>
      </c>
      <c r="I20" s="175"/>
      <c r="J20" s="146" t="str">
        <f t="shared" si="2"/>
        <v/>
      </c>
      <c r="K20" s="330"/>
      <c r="L20" s="173"/>
    </row>
    <row r="21" spans="2:12" ht="21.75" customHeight="1">
      <c r="B21" s="145">
        <f t="shared" si="0"/>
        <v>18</v>
      </c>
      <c r="C21" s="175"/>
      <c r="D21" s="146" t="str">
        <f t="shared" si="1"/>
        <v/>
      </c>
      <c r="E21" s="330"/>
      <c r="F21" s="173"/>
      <c r="G21" s="155"/>
      <c r="H21" s="145">
        <v>49</v>
      </c>
      <c r="I21" s="175"/>
      <c r="J21" s="146" t="str">
        <f t="shared" si="2"/>
        <v/>
      </c>
      <c r="K21" s="330"/>
      <c r="L21" s="173"/>
    </row>
    <row r="22" spans="2:12" ht="21.75" customHeight="1">
      <c r="B22" s="145">
        <f t="shared" si="0"/>
        <v>19</v>
      </c>
      <c r="C22" s="175"/>
      <c r="D22" s="146" t="str">
        <f t="shared" si="1"/>
        <v/>
      </c>
      <c r="E22" s="330"/>
      <c r="F22" s="173"/>
      <c r="G22" s="155"/>
      <c r="H22" s="145">
        <v>50</v>
      </c>
      <c r="I22" s="175"/>
      <c r="J22" s="146" t="str">
        <f t="shared" si="2"/>
        <v/>
      </c>
      <c r="K22" s="330"/>
      <c r="L22" s="173"/>
    </row>
    <row r="23" spans="2:12" ht="21.75" customHeight="1">
      <c r="B23" s="145">
        <f t="shared" si="0"/>
        <v>20</v>
      </c>
      <c r="C23" s="175"/>
      <c r="D23" s="146" t="str">
        <f t="shared" si="1"/>
        <v/>
      </c>
      <c r="E23" s="330"/>
      <c r="F23" s="173"/>
      <c r="G23" s="155"/>
      <c r="H23" s="145">
        <v>51</v>
      </c>
      <c r="I23" s="175"/>
      <c r="J23" s="146" t="str">
        <f t="shared" si="2"/>
        <v/>
      </c>
      <c r="K23" s="330"/>
      <c r="L23" s="173"/>
    </row>
    <row r="24" spans="2:12" ht="21.75" customHeight="1">
      <c r="B24" s="145">
        <f t="shared" si="0"/>
        <v>21</v>
      </c>
      <c r="C24" s="175"/>
      <c r="D24" s="146" t="str">
        <f t="shared" si="1"/>
        <v/>
      </c>
      <c r="E24" s="330"/>
      <c r="F24" s="173"/>
      <c r="G24" s="155"/>
      <c r="H24" s="145">
        <v>52</v>
      </c>
      <c r="I24" s="175"/>
      <c r="J24" s="146" t="str">
        <f t="shared" si="2"/>
        <v/>
      </c>
      <c r="K24" s="330"/>
      <c r="L24" s="173"/>
    </row>
    <row r="25" spans="2:12" ht="21.75" customHeight="1">
      <c r="B25" s="145">
        <f t="shared" si="0"/>
        <v>22</v>
      </c>
      <c r="C25" s="175"/>
      <c r="D25" s="146" t="str">
        <f t="shared" si="1"/>
        <v/>
      </c>
      <c r="E25" s="330"/>
      <c r="F25" s="173"/>
      <c r="G25" s="155"/>
      <c r="H25" s="145">
        <v>53</v>
      </c>
      <c r="I25" s="175"/>
      <c r="J25" s="146" t="str">
        <f t="shared" si="2"/>
        <v/>
      </c>
      <c r="K25" s="330"/>
      <c r="L25" s="173"/>
    </row>
    <row r="26" spans="2:12" ht="21.75" customHeight="1">
      <c r="B26" s="145">
        <f t="shared" si="0"/>
        <v>23</v>
      </c>
      <c r="C26" s="175"/>
      <c r="D26" s="146" t="str">
        <f t="shared" si="1"/>
        <v/>
      </c>
      <c r="E26" s="330"/>
      <c r="F26" s="173"/>
      <c r="G26" s="155"/>
      <c r="H26" s="145">
        <v>54</v>
      </c>
      <c r="I26" s="175"/>
      <c r="J26" s="146" t="str">
        <f t="shared" si="2"/>
        <v/>
      </c>
      <c r="K26" s="330"/>
      <c r="L26" s="173"/>
    </row>
    <row r="27" spans="2:12" ht="21.75" customHeight="1">
      <c r="B27" s="145">
        <f t="shared" si="0"/>
        <v>24</v>
      </c>
      <c r="C27" s="175"/>
      <c r="D27" s="146" t="str">
        <f t="shared" si="1"/>
        <v/>
      </c>
      <c r="E27" s="330"/>
      <c r="F27" s="173"/>
      <c r="G27" s="155"/>
      <c r="H27" s="145">
        <v>55</v>
      </c>
      <c r="I27" s="175"/>
      <c r="J27" s="146" t="str">
        <f t="shared" si="2"/>
        <v/>
      </c>
      <c r="K27" s="330"/>
      <c r="L27" s="173"/>
    </row>
    <row r="28" spans="2:12" ht="21.75" customHeight="1">
      <c r="B28" s="145">
        <f t="shared" si="0"/>
        <v>25</v>
      </c>
      <c r="C28" s="175"/>
      <c r="D28" s="146" t="str">
        <f t="shared" si="1"/>
        <v/>
      </c>
      <c r="E28" s="330"/>
      <c r="F28" s="173"/>
      <c r="G28" s="155"/>
      <c r="H28" s="145">
        <v>56</v>
      </c>
      <c r="I28" s="175"/>
      <c r="J28" s="146" t="str">
        <f t="shared" si="2"/>
        <v/>
      </c>
      <c r="K28" s="330"/>
      <c r="L28" s="173"/>
    </row>
    <row r="29" spans="2:12" ht="21.75" customHeight="1">
      <c r="B29" s="145">
        <f t="shared" si="0"/>
        <v>26</v>
      </c>
      <c r="C29" s="175"/>
      <c r="D29" s="146" t="str">
        <f t="shared" si="1"/>
        <v/>
      </c>
      <c r="E29" s="330"/>
      <c r="F29" s="173"/>
      <c r="G29" s="155"/>
      <c r="H29" s="145">
        <v>57</v>
      </c>
      <c r="I29" s="175"/>
      <c r="J29" s="146" t="str">
        <f t="shared" si="2"/>
        <v/>
      </c>
      <c r="K29" s="330"/>
      <c r="L29" s="173"/>
    </row>
    <row r="30" spans="2:12" ht="21.75" customHeight="1">
      <c r="B30" s="145">
        <f t="shared" si="0"/>
        <v>27</v>
      </c>
      <c r="C30" s="175"/>
      <c r="D30" s="146" t="str">
        <f t="shared" si="1"/>
        <v/>
      </c>
      <c r="E30" s="330"/>
      <c r="F30" s="173"/>
      <c r="G30" s="155"/>
      <c r="H30" s="145">
        <v>58</v>
      </c>
      <c r="I30" s="175"/>
      <c r="J30" s="146" t="str">
        <f t="shared" si="2"/>
        <v/>
      </c>
      <c r="K30" s="330"/>
      <c r="L30" s="173"/>
    </row>
    <row r="31" spans="2:12" ht="21.75" customHeight="1">
      <c r="B31" s="145">
        <f t="shared" si="0"/>
        <v>28</v>
      </c>
      <c r="C31" s="175"/>
      <c r="D31" s="146" t="str">
        <f t="shared" si="1"/>
        <v/>
      </c>
      <c r="E31" s="330"/>
      <c r="F31" s="173"/>
      <c r="G31" s="155"/>
      <c r="H31" s="145">
        <v>59</v>
      </c>
      <c r="I31" s="175"/>
      <c r="J31" s="146" t="str">
        <f t="shared" si="2"/>
        <v/>
      </c>
      <c r="K31" s="330"/>
      <c r="L31" s="173"/>
    </row>
    <row r="32" spans="2:12" ht="21.75" customHeight="1">
      <c r="B32" s="145">
        <f t="shared" si="0"/>
        <v>29</v>
      </c>
      <c r="C32" s="175"/>
      <c r="D32" s="146" t="str">
        <f t="shared" si="1"/>
        <v/>
      </c>
      <c r="E32" s="330"/>
      <c r="F32" s="173"/>
      <c r="G32" s="155"/>
      <c r="H32" s="145">
        <v>60</v>
      </c>
      <c r="I32" s="175"/>
      <c r="J32" s="146" t="str">
        <f t="shared" si="2"/>
        <v/>
      </c>
      <c r="K32" s="330"/>
      <c r="L32" s="173"/>
    </row>
    <row r="33" spans="2:12" ht="21.75" customHeight="1">
      <c r="B33" s="145">
        <f t="shared" si="0"/>
        <v>30</v>
      </c>
      <c r="C33" s="175"/>
      <c r="D33" s="146" t="str">
        <f t="shared" ref="D33:D34" si="3">IF(AND(F33="",E33=""),"","学区運営負担金")</f>
        <v/>
      </c>
      <c r="E33" s="330"/>
      <c r="F33" s="173"/>
      <c r="G33" s="155"/>
      <c r="H33" s="145">
        <v>61</v>
      </c>
      <c r="I33" s="175"/>
      <c r="J33" s="146" t="str">
        <f t="shared" ref="J33" si="4">IF(AND(L33="",K33=""),"","学区運営負担金")</f>
        <v/>
      </c>
      <c r="K33" s="330"/>
      <c r="L33" s="173"/>
    </row>
    <row r="34" spans="2:12" ht="21.75" customHeight="1">
      <c r="B34" s="145">
        <f t="shared" si="0"/>
        <v>31</v>
      </c>
      <c r="C34" s="175"/>
      <c r="D34" s="146" t="str">
        <f t="shared" si="3"/>
        <v/>
      </c>
      <c r="E34" s="330"/>
      <c r="F34" s="173"/>
      <c r="G34" s="155"/>
      <c r="H34" s="145"/>
      <c r="I34" s="259" t="s">
        <v>163</v>
      </c>
      <c r="J34" s="260"/>
      <c r="K34" s="261"/>
      <c r="L34" s="147" t="str">
        <f>IF(OR(K4="",L4=""),"",SUM($L$4:$L$33))</f>
        <v/>
      </c>
    </row>
    <row r="35" spans="2:12" ht="21.75" customHeight="1" thickBot="1">
      <c r="B35" s="256" t="s">
        <v>162</v>
      </c>
      <c r="C35" s="257"/>
      <c r="D35" s="257"/>
      <c r="E35" s="258"/>
      <c r="F35" s="148" t="str">
        <f>IF(OR($E$4="",$F$4=""),"",SUM($F$4:$F$34))</f>
        <v/>
      </c>
      <c r="G35" s="155"/>
      <c r="H35" s="256" t="s">
        <v>164</v>
      </c>
      <c r="I35" s="257"/>
      <c r="J35" s="257"/>
      <c r="K35" s="258"/>
      <c r="L35" s="148" t="str">
        <f>IF(OR($E$4="",$F$4=""),"",SUM($F$35+$L$34))</f>
        <v/>
      </c>
    </row>
    <row r="36" spans="2:12" ht="21.75" customHeight="1" thickTop="1">
      <c r="G36" s="155"/>
    </row>
  </sheetData>
  <sheetProtection algorithmName="SHA-512" hashValue="o2BcvFvG04wep52ad+LhC5/oF3YgsxeJrjR+F8uJnaT3A2NjMS1HQdWNYjrBnoGOOI/SzhHK0bojS6EN1KVZWg==" saltValue="zWzcoUko7dBPhttbS0Oclg==" spinCount="100000" sheet="1" objects="1" scenarios="1"/>
  <mergeCells count="6">
    <mergeCell ref="B35:E35"/>
    <mergeCell ref="H35:K35"/>
    <mergeCell ref="I34:K34"/>
    <mergeCell ref="D1:E1"/>
    <mergeCell ref="J1:K1"/>
    <mergeCell ref="D2:E2"/>
  </mergeCells>
  <phoneticPr fontId="1"/>
  <pageMargins left="0.19685039370078741" right="0.23622047244094491" top="0.74803149606299213" bottom="0.74803149606299213" header="0.31496062992125984" footer="0.31496062992125984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FFFF"/>
    <pageSetUpPr fitToPage="1"/>
  </sheetPr>
  <dimension ref="B1:F39"/>
  <sheetViews>
    <sheetView workbookViewId="0">
      <selection activeCell="F5" sqref="F4:F5"/>
    </sheetView>
  </sheetViews>
  <sheetFormatPr defaultRowHeight="20.25" customHeight="1"/>
  <cols>
    <col min="1" max="1" width="2.125" customWidth="1"/>
    <col min="2" max="2" width="4.625" style="3" customWidth="1"/>
    <col min="3" max="3" width="15" style="137" customWidth="1"/>
    <col min="4" max="4" width="15.75" style="138" customWidth="1"/>
    <col min="5" max="5" width="37.875" customWidth="1"/>
    <col min="6" max="6" width="17" style="139" customWidth="1"/>
  </cols>
  <sheetData>
    <row r="1" spans="2:6" ht="20.25" customHeight="1" thickTop="1">
      <c r="B1" s="3" t="s">
        <v>166</v>
      </c>
      <c r="D1" s="192" t="s">
        <v>169</v>
      </c>
      <c r="E1" s="192"/>
      <c r="F1" s="171" t="s">
        <v>168</v>
      </c>
    </row>
    <row r="2" spans="2:6" ht="20.25" customHeight="1" thickBot="1">
      <c r="C2" s="270" t="s">
        <v>196</v>
      </c>
      <c r="D2" s="270"/>
      <c r="E2" s="271"/>
      <c r="F2" s="172">
        <f>学区科目テーブル!$E$7</f>
        <v>0</v>
      </c>
    </row>
    <row r="3" spans="2:6" ht="20.25" customHeight="1" thickTop="1">
      <c r="B3" s="157" t="s">
        <v>161</v>
      </c>
      <c r="C3" s="158" t="s">
        <v>157</v>
      </c>
      <c r="D3" s="159" t="s">
        <v>158</v>
      </c>
      <c r="E3" s="160" t="s">
        <v>159</v>
      </c>
      <c r="F3" s="161" t="s">
        <v>160</v>
      </c>
    </row>
    <row r="4" spans="2:6" ht="20.25" customHeight="1">
      <c r="B4" s="162">
        <v>1</v>
      </c>
      <c r="C4" s="170"/>
      <c r="D4" s="166" t="str">
        <f>IF(AND(F4="",E4=""),"","業務委託料")</f>
        <v/>
      </c>
      <c r="E4" s="331"/>
      <c r="F4" s="168"/>
    </row>
    <row r="5" spans="2:6" ht="20.25" customHeight="1" thickBot="1">
      <c r="B5" s="164">
        <v>2</v>
      </c>
      <c r="C5" s="176"/>
      <c r="D5" s="167" t="str">
        <f t="shared" ref="D5" si="0">IF(AND(F5="",E5=""),"","業務委託料")</f>
        <v/>
      </c>
      <c r="E5" s="332"/>
      <c r="F5" s="169"/>
    </row>
    <row r="6" spans="2:6" ht="20.25" customHeight="1" thickBot="1">
      <c r="B6" s="267" t="s">
        <v>170</v>
      </c>
      <c r="C6" s="268"/>
      <c r="D6" s="268"/>
      <c r="E6" s="269"/>
      <c r="F6" s="165" t="str">
        <f>IF(OR(E4="",$F$4=""),"",SUM($F$4+$F$5))</f>
        <v/>
      </c>
    </row>
    <row r="7" spans="2:6" ht="20.25" customHeight="1" thickTop="1" thickBot="1">
      <c r="B7" s="151"/>
      <c r="C7" s="152"/>
      <c r="D7" s="153"/>
      <c r="E7" s="154"/>
      <c r="F7" s="155"/>
    </row>
    <row r="8" spans="2:6" ht="20.25" customHeight="1" thickTop="1">
      <c r="B8" s="163" t="s">
        <v>173</v>
      </c>
      <c r="C8" s="275" t="s">
        <v>171</v>
      </c>
      <c r="D8" s="275"/>
      <c r="E8" s="276"/>
      <c r="F8" s="171" t="s">
        <v>168</v>
      </c>
    </row>
    <row r="9" spans="2:6" ht="20.25" customHeight="1" thickBot="1">
      <c r="B9" s="151"/>
      <c r="C9" s="152"/>
      <c r="D9" s="270" t="s">
        <v>197</v>
      </c>
      <c r="E9" s="271"/>
      <c r="F9" s="172">
        <f>学区科目テーブル!$E$8</f>
        <v>0</v>
      </c>
    </row>
    <row r="10" spans="2:6" ht="20.25" customHeight="1" thickTop="1">
      <c r="B10" s="157" t="s">
        <v>161</v>
      </c>
      <c r="C10" s="158" t="s">
        <v>157</v>
      </c>
      <c r="D10" s="159" t="s">
        <v>158</v>
      </c>
      <c r="E10" s="160" t="s">
        <v>159</v>
      </c>
      <c r="F10" s="183" t="s">
        <v>160</v>
      </c>
    </row>
    <row r="11" spans="2:6" ht="20.25" customHeight="1">
      <c r="B11" s="145">
        <v>1</v>
      </c>
      <c r="C11" s="176"/>
      <c r="D11" s="166" t="str">
        <f>IF(AND(F11="",E11=""),"","助　　成　　金")</f>
        <v/>
      </c>
      <c r="E11" s="330"/>
      <c r="F11" s="173"/>
    </row>
    <row r="12" spans="2:6" ht="20.25" customHeight="1">
      <c r="B12" s="145">
        <v>2</v>
      </c>
      <c r="C12" s="176"/>
      <c r="D12" s="166" t="str">
        <f t="shared" ref="D12:D22" si="1">IF(AND(F12="",E12=""),"","助　　成　　金")</f>
        <v/>
      </c>
      <c r="E12" s="330"/>
      <c r="F12" s="173"/>
    </row>
    <row r="13" spans="2:6" ht="20.25" customHeight="1">
      <c r="B13" s="145">
        <v>3</v>
      </c>
      <c r="C13" s="176"/>
      <c r="D13" s="166" t="str">
        <f t="shared" si="1"/>
        <v/>
      </c>
      <c r="E13" s="330"/>
      <c r="F13" s="173"/>
    </row>
    <row r="14" spans="2:6" ht="20.25" customHeight="1">
      <c r="B14" s="145">
        <v>4</v>
      </c>
      <c r="C14" s="176"/>
      <c r="D14" s="166" t="str">
        <f t="shared" si="1"/>
        <v/>
      </c>
      <c r="E14" s="330"/>
      <c r="F14" s="173"/>
    </row>
    <row r="15" spans="2:6" ht="20.25" customHeight="1">
      <c r="B15" s="145">
        <v>5</v>
      </c>
      <c r="C15" s="176"/>
      <c r="D15" s="166" t="str">
        <f t="shared" si="1"/>
        <v/>
      </c>
      <c r="E15" s="330"/>
      <c r="F15" s="173"/>
    </row>
    <row r="16" spans="2:6" ht="20.25" customHeight="1">
      <c r="B16" s="145">
        <v>6</v>
      </c>
      <c r="C16" s="176"/>
      <c r="D16" s="166" t="str">
        <f t="shared" si="1"/>
        <v/>
      </c>
      <c r="E16" s="330"/>
      <c r="F16" s="173"/>
    </row>
    <row r="17" spans="2:6" ht="20.25" customHeight="1">
      <c r="B17" s="145">
        <v>7</v>
      </c>
      <c r="C17" s="176"/>
      <c r="D17" s="166" t="str">
        <f t="shared" si="1"/>
        <v/>
      </c>
      <c r="E17" s="330"/>
      <c r="F17" s="173"/>
    </row>
    <row r="18" spans="2:6" ht="20.25" customHeight="1">
      <c r="B18" s="145">
        <v>8</v>
      </c>
      <c r="C18" s="176"/>
      <c r="D18" s="166" t="str">
        <f t="shared" si="1"/>
        <v/>
      </c>
      <c r="E18" s="330"/>
      <c r="F18" s="173"/>
    </row>
    <row r="19" spans="2:6" ht="20.25" customHeight="1">
      <c r="B19" s="145">
        <v>9</v>
      </c>
      <c r="C19" s="176"/>
      <c r="D19" s="166" t="str">
        <f t="shared" si="1"/>
        <v/>
      </c>
      <c r="E19" s="330"/>
      <c r="F19" s="173"/>
    </row>
    <row r="20" spans="2:6" ht="20.25" customHeight="1">
      <c r="B20" s="145">
        <v>10</v>
      </c>
      <c r="C20" s="176"/>
      <c r="D20" s="166" t="str">
        <f t="shared" si="1"/>
        <v/>
      </c>
      <c r="E20" s="330"/>
      <c r="F20" s="173"/>
    </row>
    <row r="21" spans="2:6" ht="20.25" customHeight="1">
      <c r="B21" s="145">
        <v>11</v>
      </c>
      <c r="C21" s="176"/>
      <c r="D21" s="166" t="str">
        <f t="shared" si="1"/>
        <v/>
      </c>
      <c r="E21" s="330"/>
      <c r="F21" s="173"/>
    </row>
    <row r="22" spans="2:6" ht="20.25" customHeight="1" thickBot="1">
      <c r="B22" s="145">
        <v>12</v>
      </c>
      <c r="C22" s="176"/>
      <c r="D22" s="166" t="str">
        <f t="shared" si="1"/>
        <v/>
      </c>
      <c r="E22" s="330"/>
      <c r="F22" s="173"/>
    </row>
    <row r="23" spans="2:6" ht="20.25" customHeight="1" thickBot="1">
      <c r="B23" s="272" t="s">
        <v>172</v>
      </c>
      <c r="C23" s="273"/>
      <c r="D23" s="273"/>
      <c r="E23" s="274"/>
      <c r="F23" s="174" t="str">
        <f>IF(OR($E$11="",$F$11=""),"",SUM($F$11:$F$22))</f>
        <v/>
      </c>
    </row>
    <row r="24" spans="2:6" s="154" customFormat="1" ht="20.25" customHeight="1" thickTop="1" thickBot="1">
      <c r="B24" s="151"/>
      <c r="C24" s="152"/>
      <c r="D24" s="153" t="str">
        <f t="shared" ref="D24" si="2">IF(AND(F24="",E24=""),"","学区運営負担費")</f>
        <v/>
      </c>
      <c r="F24" s="155"/>
    </row>
    <row r="25" spans="2:6" s="154" customFormat="1" ht="20.25" customHeight="1" thickTop="1">
      <c r="B25" s="163" t="s">
        <v>174</v>
      </c>
      <c r="C25" s="152"/>
      <c r="D25" s="193" t="s">
        <v>175</v>
      </c>
      <c r="E25" s="193"/>
      <c r="F25" s="171" t="s">
        <v>168</v>
      </c>
    </row>
    <row r="26" spans="2:6" s="154" customFormat="1" ht="20.25" customHeight="1" thickBot="1">
      <c r="B26" s="151"/>
      <c r="C26" s="152"/>
      <c r="D26" s="270" t="s">
        <v>198</v>
      </c>
      <c r="E26" s="271"/>
      <c r="F26" s="172">
        <f>学区科目テーブル!$E$9</f>
        <v>0</v>
      </c>
    </row>
    <row r="27" spans="2:6" ht="20.25" customHeight="1" thickTop="1">
      <c r="B27" s="179" t="s">
        <v>161</v>
      </c>
      <c r="C27" s="180" t="s">
        <v>157</v>
      </c>
      <c r="D27" s="181" t="s">
        <v>158</v>
      </c>
      <c r="E27" s="182" t="s">
        <v>159</v>
      </c>
      <c r="F27" s="183" t="s">
        <v>160</v>
      </c>
    </row>
    <row r="28" spans="2:6" ht="20.25" customHeight="1">
      <c r="B28" s="145">
        <v>1</v>
      </c>
      <c r="C28" s="176"/>
      <c r="D28" s="177" t="str">
        <f>IF(AND(F28="",E28=""),"","補　　助　　金")</f>
        <v/>
      </c>
      <c r="E28" s="330"/>
      <c r="F28" s="173"/>
    </row>
    <row r="29" spans="2:6" ht="20.25" customHeight="1">
      <c r="B29" s="145">
        <v>2</v>
      </c>
      <c r="C29" s="176"/>
      <c r="D29" s="177" t="str">
        <f t="shared" ref="D29:D37" si="3">IF(AND(F29="",E29=""),"","補　　助　　金")</f>
        <v/>
      </c>
      <c r="E29" s="330"/>
      <c r="F29" s="173"/>
    </row>
    <row r="30" spans="2:6" ht="20.25" customHeight="1">
      <c r="B30" s="145">
        <v>3</v>
      </c>
      <c r="C30" s="176"/>
      <c r="D30" s="177" t="str">
        <f t="shared" si="3"/>
        <v/>
      </c>
      <c r="E30" s="330"/>
      <c r="F30" s="173"/>
    </row>
    <row r="31" spans="2:6" ht="20.25" customHeight="1">
      <c r="B31" s="145">
        <v>4</v>
      </c>
      <c r="C31" s="176"/>
      <c r="D31" s="177" t="str">
        <f t="shared" si="3"/>
        <v/>
      </c>
      <c r="E31" s="330"/>
      <c r="F31" s="173"/>
    </row>
    <row r="32" spans="2:6" ht="20.25" customHeight="1">
      <c r="B32" s="145">
        <v>5</v>
      </c>
      <c r="C32" s="176"/>
      <c r="D32" s="177" t="str">
        <f t="shared" si="3"/>
        <v/>
      </c>
      <c r="E32" s="330"/>
      <c r="F32" s="173"/>
    </row>
    <row r="33" spans="2:6" ht="20.25" customHeight="1">
      <c r="B33" s="145">
        <v>6</v>
      </c>
      <c r="C33" s="176"/>
      <c r="D33" s="177" t="str">
        <f t="shared" si="3"/>
        <v/>
      </c>
      <c r="E33" s="330"/>
      <c r="F33" s="173"/>
    </row>
    <row r="34" spans="2:6" ht="20.25" customHeight="1">
      <c r="B34" s="145">
        <v>7</v>
      </c>
      <c r="C34" s="176"/>
      <c r="D34" s="177" t="str">
        <f t="shared" si="3"/>
        <v/>
      </c>
      <c r="E34" s="330"/>
      <c r="F34" s="173"/>
    </row>
    <row r="35" spans="2:6" ht="20.25" customHeight="1">
      <c r="B35" s="145">
        <v>8</v>
      </c>
      <c r="C35" s="176"/>
      <c r="D35" s="177" t="str">
        <f t="shared" si="3"/>
        <v/>
      </c>
      <c r="E35" s="330"/>
      <c r="F35" s="173"/>
    </row>
    <row r="36" spans="2:6" ht="20.25" customHeight="1">
      <c r="B36" s="145">
        <v>9</v>
      </c>
      <c r="C36" s="176"/>
      <c r="D36" s="177" t="str">
        <f t="shared" si="3"/>
        <v/>
      </c>
      <c r="E36" s="330"/>
      <c r="F36" s="173"/>
    </row>
    <row r="37" spans="2:6" ht="20.25" customHeight="1" thickBot="1">
      <c r="B37" s="145">
        <v>10</v>
      </c>
      <c r="C37" s="176"/>
      <c r="D37" s="178" t="str">
        <f t="shared" si="3"/>
        <v/>
      </c>
      <c r="E37" s="330"/>
      <c r="F37" s="173"/>
    </row>
    <row r="38" spans="2:6" ht="20.25" customHeight="1" thickBot="1">
      <c r="B38" s="265" t="s">
        <v>176</v>
      </c>
      <c r="C38" s="266"/>
      <c r="D38" s="266"/>
      <c r="E38" s="266"/>
      <c r="F38" s="174" t="str">
        <f>IF(OR($E$28="",F28=""),"",SUM($F$28:$F$37))</f>
        <v/>
      </c>
    </row>
    <row r="39" spans="2:6" ht="20.25" customHeight="1" thickTop="1"/>
  </sheetData>
  <sheetProtection algorithmName="SHA-512" hashValue="Kry5GwfK11G2F/1eruj0IypwU69Unih1lU+ie9nwQZlh7Rz+yBiux3J3XMYsZODYIi8895I5Jjae0BxKVVTyWw==" saltValue="VMLNhZxk6j4k1emzKNHtew==" spinCount="100000" sheet="1" objects="1" scenarios="1"/>
  <mergeCells count="7">
    <mergeCell ref="B38:E38"/>
    <mergeCell ref="B6:E6"/>
    <mergeCell ref="C2:E2"/>
    <mergeCell ref="B23:E23"/>
    <mergeCell ref="C8:E8"/>
    <mergeCell ref="D9:E9"/>
    <mergeCell ref="D26:E26"/>
  </mergeCells>
  <phoneticPr fontId="1"/>
  <pageMargins left="0.43307086614173229" right="0.23622047244094491" top="0.74803149606299213" bottom="0.74803149606299213" header="0.31496062992125984" footer="0.31496062992125984"/>
  <pageSetup paperSize="9" scale="98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FFFF"/>
    <pageSetUpPr fitToPage="1"/>
  </sheetPr>
  <dimension ref="A1:F36"/>
  <sheetViews>
    <sheetView workbookViewId="0">
      <selection activeCell="E12" sqref="E12"/>
    </sheetView>
  </sheetViews>
  <sheetFormatPr defaultRowHeight="21.75" customHeight="1"/>
  <cols>
    <col min="1" max="1" width="3.125" style="139" customWidth="1"/>
    <col min="2" max="2" width="5.375" style="3" customWidth="1"/>
    <col min="3" max="3" width="14.125" style="137" customWidth="1"/>
    <col min="4" max="4" width="15.75" style="138" customWidth="1"/>
    <col min="5" max="5" width="36.625" customWidth="1"/>
    <col min="6" max="6" width="15.625" style="139" customWidth="1"/>
  </cols>
  <sheetData>
    <row r="1" spans="1:6" ht="21.75" customHeight="1" thickTop="1">
      <c r="A1" s="184"/>
      <c r="B1" s="3" t="s">
        <v>166</v>
      </c>
      <c r="D1" s="277" t="s">
        <v>177</v>
      </c>
      <c r="E1" s="277"/>
      <c r="F1" s="171" t="s">
        <v>168</v>
      </c>
    </row>
    <row r="2" spans="1:6" ht="21.75" customHeight="1" thickBot="1">
      <c r="A2" s="185"/>
      <c r="D2" s="281" t="s">
        <v>199</v>
      </c>
      <c r="E2" s="282"/>
      <c r="F2" s="172">
        <f>学区科目テーブル!$E$10</f>
        <v>0</v>
      </c>
    </row>
    <row r="3" spans="1:6" ht="21.75" customHeight="1" thickTop="1">
      <c r="A3" s="155"/>
      <c r="B3" s="140" t="s">
        <v>161</v>
      </c>
      <c r="C3" s="141" t="s">
        <v>157</v>
      </c>
      <c r="D3" s="142" t="s">
        <v>158</v>
      </c>
      <c r="E3" s="143" t="s">
        <v>159</v>
      </c>
      <c r="F3" s="144" t="s">
        <v>160</v>
      </c>
    </row>
    <row r="4" spans="1:6" ht="21.75" customHeight="1">
      <c r="A4" s="155"/>
      <c r="B4" s="145">
        <v>1</v>
      </c>
      <c r="C4" s="175"/>
      <c r="D4" s="177" t="str">
        <f>IF(AND(F4="",E4=""),"","学区地域事業費")</f>
        <v/>
      </c>
      <c r="E4" s="330"/>
      <c r="F4" s="173"/>
    </row>
    <row r="5" spans="1:6" ht="21.75" customHeight="1">
      <c r="A5" s="155"/>
      <c r="B5" s="145">
        <v>2</v>
      </c>
      <c r="C5" s="175"/>
      <c r="D5" s="177" t="str">
        <f>IF(AND(F5="",E5=""),"","学区地域事業費")</f>
        <v/>
      </c>
      <c r="E5" s="330"/>
      <c r="F5" s="173"/>
    </row>
    <row r="6" spans="1:6" ht="21.75" customHeight="1">
      <c r="A6" s="155"/>
      <c r="B6" s="145">
        <v>3</v>
      </c>
      <c r="C6" s="175"/>
      <c r="D6" s="177" t="str">
        <f t="shared" ref="D5:D34" si="0">IF(AND(F6="",E6=""),"","学区地域事業費")</f>
        <v/>
      </c>
      <c r="E6" s="330"/>
      <c r="F6" s="173"/>
    </row>
    <row r="7" spans="1:6" ht="21.75" customHeight="1">
      <c r="A7" s="155"/>
      <c r="B7" s="145">
        <v>4</v>
      </c>
      <c r="C7" s="175"/>
      <c r="D7" s="177" t="str">
        <f t="shared" si="0"/>
        <v/>
      </c>
      <c r="E7" s="330"/>
      <c r="F7" s="173"/>
    </row>
    <row r="8" spans="1:6" ht="21.75" customHeight="1">
      <c r="A8" s="155"/>
      <c r="B8" s="145">
        <v>5</v>
      </c>
      <c r="C8" s="175"/>
      <c r="D8" s="177" t="str">
        <f t="shared" si="0"/>
        <v/>
      </c>
      <c r="E8" s="330"/>
      <c r="F8" s="173"/>
    </row>
    <row r="9" spans="1:6" ht="21.75" customHeight="1">
      <c r="A9" s="155"/>
      <c r="B9" s="145">
        <v>6</v>
      </c>
      <c r="C9" s="175"/>
      <c r="D9" s="177" t="str">
        <f t="shared" si="0"/>
        <v/>
      </c>
      <c r="E9" s="330"/>
      <c r="F9" s="173"/>
    </row>
    <row r="10" spans="1:6" ht="21.75" customHeight="1">
      <c r="A10" s="155"/>
      <c r="B10" s="145">
        <v>7</v>
      </c>
      <c r="C10" s="175"/>
      <c r="D10" s="177" t="str">
        <f t="shared" si="0"/>
        <v/>
      </c>
      <c r="E10" s="330"/>
      <c r="F10" s="173"/>
    </row>
    <row r="11" spans="1:6" ht="21.75" customHeight="1">
      <c r="A11" s="155"/>
      <c r="B11" s="145">
        <v>8</v>
      </c>
      <c r="C11" s="175"/>
      <c r="D11" s="177" t="str">
        <f t="shared" si="0"/>
        <v/>
      </c>
      <c r="E11" s="330"/>
      <c r="F11" s="173"/>
    </row>
    <row r="12" spans="1:6" ht="21.75" customHeight="1">
      <c r="A12" s="155"/>
      <c r="B12" s="145">
        <v>9</v>
      </c>
      <c r="C12" s="175"/>
      <c r="D12" s="177" t="str">
        <f t="shared" si="0"/>
        <v/>
      </c>
      <c r="E12" s="330"/>
      <c r="F12" s="173"/>
    </row>
    <row r="13" spans="1:6" ht="21.75" customHeight="1">
      <c r="A13" s="155"/>
      <c r="B13" s="145">
        <v>10</v>
      </c>
      <c r="C13" s="175"/>
      <c r="D13" s="177" t="str">
        <f t="shared" si="0"/>
        <v/>
      </c>
      <c r="E13" s="330"/>
      <c r="F13" s="173"/>
    </row>
    <row r="14" spans="1:6" ht="21.75" customHeight="1">
      <c r="A14" s="155"/>
      <c r="B14" s="145">
        <v>11</v>
      </c>
      <c r="C14" s="175"/>
      <c r="D14" s="177" t="str">
        <f t="shared" si="0"/>
        <v/>
      </c>
      <c r="E14" s="330"/>
      <c r="F14" s="173"/>
    </row>
    <row r="15" spans="1:6" ht="21.75" customHeight="1">
      <c r="A15" s="155"/>
      <c r="B15" s="145">
        <v>12</v>
      </c>
      <c r="C15" s="175"/>
      <c r="D15" s="177" t="str">
        <f t="shared" si="0"/>
        <v/>
      </c>
      <c r="E15" s="330"/>
      <c r="F15" s="173"/>
    </row>
    <row r="16" spans="1:6" ht="21.75" customHeight="1">
      <c r="A16" s="155"/>
      <c r="B16" s="145">
        <v>13</v>
      </c>
      <c r="C16" s="175"/>
      <c r="D16" s="177" t="str">
        <f t="shared" si="0"/>
        <v/>
      </c>
      <c r="E16" s="330"/>
      <c r="F16" s="173"/>
    </row>
    <row r="17" spans="1:6" ht="21.75" customHeight="1">
      <c r="A17" s="155"/>
      <c r="B17" s="145">
        <v>14</v>
      </c>
      <c r="C17" s="175"/>
      <c r="D17" s="177" t="str">
        <f t="shared" si="0"/>
        <v/>
      </c>
      <c r="E17" s="330"/>
      <c r="F17" s="173"/>
    </row>
    <row r="18" spans="1:6" ht="21.75" customHeight="1">
      <c r="A18" s="155"/>
      <c r="B18" s="145">
        <v>15</v>
      </c>
      <c r="C18" s="175"/>
      <c r="D18" s="177" t="str">
        <f t="shared" si="0"/>
        <v/>
      </c>
      <c r="E18" s="330"/>
      <c r="F18" s="173"/>
    </row>
    <row r="19" spans="1:6" ht="21.75" customHeight="1">
      <c r="A19" s="155"/>
      <c r="B19" s="145">
        <v>16</v>
      </c>
      <c r="C19" s="175"/>
      <c r="D19" s="177" t="str">
        <f t="shared" si="0"/>
        <v/>
      </c>
      <c r="E19" s="330"/>
      <c r="F19" s="173"/>
    </row>
    <row r="20" spans="1:6" ht="21.75" customHeight="1">
      <c r="A20" s="155"/>
      <c r="B20" s="145">
        <v>17</v>
      </c>
      <c r="C20" s="175"/>
      <c r="D20" s="177" t="str">
        <f t="shared" si="0"/>
        <v/>
      </c>
      <c r="E20" s="330"/>
      <c r="F20" s="173"/>
    </row>
    <row r="21" spans="1:6" ht="21.75" customHeight="1">
      <c r="A21" s="155"/>
      <c r="B21" s="145">
        <v>18</v>
      </c>
      <c r="C21" s="175"/>
      <c r="D21" s="177" t="str">
        <f t="shared" si="0"/>
        <v/>
      </c>
      <c r="E21" s="330"/>
      <c r="F21" s="173"/>
    </row>
    <row r="22" spans="1:6" ht="21.75" customHeight="1">
      <c r="A22" s="155"/>
      <c r="B22" s="145">
        <v>19</v>
      </c>
      <c r="C22" s="175"/>
      <c r="D22" s="177" t="str">
        <f t="shared" si="0"/>
        <v/>
      </c>
      <c r="E22" s="330"/>
      <c r="F22" s="173"/>
    </row>
    <row r="23" spans="1:6" ht="21.75" customHeight="1">
      <c r="A23" s="155"/>
      <c r="B23" s="145">
        <v>20</v>
      </c>
      <c r="C23" s="175"/>
      <c r="D23" s="177" t="str">
        <f t="shared" si="0"/>
        <v/>
      </c>
      <c r="E23" s="330"/>
      <c r="F23" s="173"/>
    </row>
    <row r="24" spans="1:6" ht="21.75" customHeight="1">
      <c r="A24" s="155"/>
      <c r="B24" s="145">
        <v>21</v>
      </c>
      <c r="C24" s="175"/>
      <c r="D24" s="177" t="str">
        <f t="shared" si="0"/>
        <v/>
      </c>
      <c r="E24" s="330"/>
      <c r="F24" s="173"/>
    </row>
    <row r="25" spans="1:6" ht="21.75" customHeight="1">
      <c r="A25" s="155"/>
      <c r="B25" s="145">
        <v>22</v>
      </c>
      <c r="C25" s="175"/>
      <c r="D25" s="177" t="str">
        <f t="shared" si="0"/>
        <v/>
      </c>
      <c r="E25" s="330"/>
      <c r="F25" s="173"/>
    </row>
    <row r="26" spans="1:6" ht="21.75" customHeight="1">
      <c r="A26" s="155"/>
      <c r="B26" s="145">
        <v>23</v>
      </c>
      <c r="C26" s="175"/>
      <c r="D26" s="177" t="str">
        <f t="shared" si="0"/>
        <v/>
      </c>
      <c r="E26" s="330"/>
      <c r="F26" s="173"/>
    </row>
    <row r="27" spans="1:6" ht="21.75" customHeight="1">
      <c r="A27" s="155"/>
      <c r="B27" s="145">
        <v>24</v>
      </c>
      <c r="C27" s="175"/>
      <c r="D27" s="177" t="str">
        <f t="shared" si="0"/>
        <v/>
      </c>
      <c r="E27" s="330"/>
      <c r="F27" s="173"/>
    </row>
    <row r="28" spans="1:6" ht="21.75" customHeight="1">
      <c r="A28" s="155"/>
      <c r="B28" s="145">
        <v>25</v>
      </c>
      <c r="C28" s="175"/>
      <c r="D28" s="177" t="str">
        <f t="shared" si="0"/>
        <v/>
      </c>
      <c r="E28" s="330"/>
      <c r="F28" s="173"/>
    </row>
    <row r="29" spans="1:6" ht="21.75" customHeight="1">
      <c r="A29" s="155"/>
      <c r="B29" s="145">
        <v>26</v>
      </c>
      <c r="C29" s="175"/>
      <c r="D29" s="177" t="str">
        <f t="shared" si="0"/>
        <v/>
      </c>
      <c r="E29" s="330"/>
      <c r="F29" s="173"/>
    </row>
    <row r="30" spans="1:6" ht="21.75" customHeight="1">
      <c r="A30" s="155"/>
      <c r="B30" s="145">
        <v>27</v>
      </c>
      <c r="C30" s="175"/>
      <c r="D30" s="177" t="str">
        <f t="shared" si="0"/>
        <v/>
      </c>
      <c r="E30" s="330"/>
      <c r="F30" s="173"/>
    </row>
    <row r="31" spans="1:6" ht="21.75" customHeight="1">
      <c r="A31" s="155"/>
      <c r="B31" s="145">
        <v>28</v>
      </c>
      <c r="C31" s="175"/>
      <c r="D31" s="177" t="str">
        <f t="shared" si="0"/>
        <v/>
      </c>
      <c r="E31" s="330"/>
      <c r="F31" s="173"/>
    </row>
    <row r="32" spans="1:6" ht="21.75" customHeight="1">
      <c r="A32" s="155"/>
      <c r="B32" s="145">
        <v>29</v>
      </c>
      <c r="C32" s="175"/>
      <c r="D32" s="177" t="str">
        <f t="shared" si="0"/>
        <v/>
      </c>
      <c r="E32" s="330"/>
      <c r="F32" s="173"/>
    </row>
    <row r="33" spans="1:6" ht="21.75" customHeight="1">
      <c r="A33" s="155"/>
      <c r="B33" s="145">
        <v>30</v>
      </c>
      <c r="C33" s="175"/>
      <c r="D33" s="177" t="str">
        <f t="shared" si="0"/>
        <v/>
      </c>
      <c r="E33" s="330"/>
      <c r="F33" s="173"/>
    </row>
    <row r="34" spans="1:6" ht="21.75" customHeight="1">
      <c r="A34" s="155"/>
      <c r="B34" s="145">
        <v>31</v>
      </c>
      <c r="C34" s="175"/>
      <c r="D34" s="177" t="str">
        <f t="shared" si="0"/>
        <v/>
      </c>
      <c r="E34" s="330"/>
      <c r="F34" s="173"/>
    </row>
    <row r="35" spans="1:6" ht="21.75" customHeight="1" thickBot="1">
      <c r="A35" s="155"/>
      <c r="B35" s="278" t="s">
        <v>178</v>
      </c>
      <c r="C35" s="279"/>
      <c r="D35" s="279"/>
      <c r="E35" s="280"/>
      <c r="F35" s="188" t="str">
        <f>IF(OR($E$4="",$F$4=""),"",SUM($F$4:$F$34))</f>
        <v/>
      </c>
    </row>
    <row r="36" spans="1:6" ht="21.75" customHeight="1" thickTop="1">
      <c r="A36" s="155"/>
    </row>
  </sheetData>
  <sheetProtection algorithmName="SHA-512" hashValue="tzNxpf4di/7hyglROODI6FrbUkFxNqnPfCkDVsxV054UNEqI5ukLg11Mc+zf2LLDseIwdgV0c/BMYThtj3plHg==" saltValue="bGrZ6hvZNQ0+42OqER5/IA==" spinCount="100000" sheet="1" objects="1" scenarios="1"/>
  <mergeCells count="3">
    <mergeCell ref="D1:E1"/>
    <mergeCell ref="B35:E35"/>
    <mergeCell ref="D2:E2"/>
  </mergeCells>
  <phoneticPr fontId="1"/>
  <pageMargins left="0.25" right="0.25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FFFF"/>
  </sheetPr>
  <dimension ref="A1:L37"/>
  <sheetViews>
    <sheetView view="pageLayout" topLeftCell="A13" zoomScaleNormal="100" workbookViewId="0">
      <selection activeCell="C4" sqref="C4"/>
    </sheetView>
  </sheetViews>
  <sheetFormatPr defaultColWidth="8.875" defaultRowHeight="21" customHeight="1"/>
  <cols>
    <col min="1" max="1" width="4" style="139" customWidth="1"/>
    <col min="2" max="2" width="5.375" style="3" customWidth="1"/>
    <col min="3" max="3" width="14.125" style="137" customWidth="1"/>
    <col min="4" max="4" width="16.5" style="138" customWidth="1"/>
    <col min="5" max="5" width="33.5" customWidth="1"/>
    <col min="6" max="6" width="19" style="139" customWidth="1"/>
    <col min="7" max="7" width="3.125" style="139" customWidth="1"/>
    <col min="8" max="8" width="4.875" style="3" customWidth="1"/>
    <col min="9" max="9" width="14.125" style="137" customWidth="1"/>
    <col min="10" max="10" width="16.5" style="138" customWidth="1"/>
    <col min="11" max="11" width="33.5" customWidth="1"/>
    <col min="12" max="12" width="15.625" style="139" customWidth="1"/>
  </cols>
  <sheetData>
    <row r="1" spans="1:12" ht="21" customHeight="1" thickTop="1">
      <c r="A1" s="184"/>
      <c r="B1" s="211" t="s">
        <v>183</v>
      </c>
      <c r="C1" s="212"/>
      <c r="D1" s="283" t="s">
        <v>182</v>
      </c>
      <c r="E1" s="333"/>
      <c r="F1" s="194" t="s">
        <v>168</v>
      </c>
      <c r="G1" s="190"/>
      <c r="H1" s="211" t="s">
        <v>167</v>
      </c>
      <c r="I1" s="212"/>
      <c r="J1" s="253" t="s">
        <v>182</v>
      </c>
      <c r="K1" s="253"/>
      <c r="L1" s="230"/>
    </row>
    <row r="2" spans="1:12" ht="21" customHeight="1" thickBot="1">
      <c r="A2" s="185"/>
      <c r="B2" s="211"/>
      <c r="C2" s="213"/>
      <c r="D2" s="287" t="s">
        <v>200</v>
      </c>
      <c r="E2" s="288"/>
      <c r="F2" s="172">
        <f>学区科目テーブル!$E$11</f>
        <v>0</v>
      </c>
      <c r="G2" s="8"/>
      <c r="H2" s="211"/>
      <c r="I2" s="212"/>
      <c r="J2" s="54"/>
      <c r="K2" s="5"/>
      <c r="L2" s="230"/>
    </row>
    <row r="3" spans="1:12" ht="21" customHeight="1" thickTop="1">
      <c r="A3" s="155"/>
      <c r="B3" s="140" t="s">
        <v>161</v>
      </c>
      <c r="C3" s="141" t="s">
        <v>157</v>
      </c>
      <c r="D3" s="142" t="s">
        <v>158</v>
      </c>
      <c r="E3" s="143" t="s">
        <v>159</v>
      </c>
      <c r="F3" s="144" t="s">
        <v>160</v>
      </c>
      <c r="G3" s="155"/>
      <c r="H3" s="140" t="s">
        <v>161</v>
      </c>
      <c r="I3" s="141" t="s">
        <v>157</v>
      </c>
      <c r="J3" s="142" t="s">
        <v>158</v>
      </c>
      <c r="K3" s="143" t="s">
        <v>159</v>
      </c>
      <c r="L3" s="144" t="s">
        <v>160</v>
      </c>
    </row>
    <row r="4" spans="1:12" ht="21" customHeight="1">
      <c r="A4" s="155"/>
      <c r="B4" s="145">
        <v>1</v>
      </c>
      <c r="C4" s="175"/>
      <c r="D4" s="186" t="str">
        <f>IF(AND(F4="",E4=""),"","学区団体負担費")</f>
        <v/>
      </c>
      <c r="E4" s="330"/>
      <c r="F4" s="173"/>
      <c r="G4" s="155"/>
      <c r="H4" s="145">
        <v>33</v>
      </c>
      <c r="I4" s="175"/>
      <c r="J4" s="186" t="str">
        <f t="shared" ref="J4:J34" si="0">IF(AND(L4="",K4=""),"","学区団体負担費")</f>
        <v/>
      </c>
      <c r="K4" s="330"/>
      <c r="L4" s="173"/>
    </row>
    <row r="5" spans="1:12" ht="21" customHeight="1">
      <c r="A5" s="155"/>
      <c r="B5" s="145">
        <v>2</v>
      </c>
      <c r="C5" s="175"/>
      <c r="D5" s="186" t="str">
        <f t="shared" ref="D5:D35" si="1">IF(AND(F5="",E5=""),"","学区団体負担費")</f>
        <v/>
      </c>
      <c r="E5" s="330"/>
      <c r="F5" s="173"/>
      <c r="G5" s="155"/>
      <c r="H5" s="145">
        <v>34</v>
      </c>
      <c r="I5" s="175"/>
      <c r="J5" s="186" t="str">
        <f t="shared" si="0"/>
        <v/>
      </c>
      <c r="K5" s="330"/>
      <c r="L5" s="173"/>
    </row>
    <row r="6" spans="1:12" ht="21" customHeight="1">
      <c r="A6" s="155"/>
      <c r="B6" s="145">
        <v>3</v>
      </c>
      <c r="C6" s="175"/>
      <c r="D6" s="186" t="str">
        <f t="shared" si="1"/>
        <v/>
      </c>
      <c r="E6" s="330"/>
      <c r="F6" s="173"/>
      <c r="G6" s="155"/>
      <c r="H6" s="145">
        <v>35</v>
      </c>
      <c r="I6" s="175"/>
      <c r="J6" s="186" t="str">
        <f t="shared" si="0"/>
        <v/>
      </c>
      <c r="K6" s="330"/>
      <c r="L6" s="173"/>
    </row>
    <row r="7" spans="1:12" ht="21" customHeight="1">
      <c r="A7" s="155"/>
      <c r="B7" s="145">
        <v>4</v>
      </c>
      <c r="C7" s="175"/>
      <c r="D7" s="186" t="str">
        <f t="shared" si="1"/>
        <v/>
      </c>
      <c r="E7" s="330"/>
      <c r="F7" s="173"/>
      <c r="G7" s="155"/>
      <c r="H7" s="145">
        <v>36</v>
      </c>
      <c r="I7" s="175"/>
      <c r="J7" s="186" t="str">
        <f t="shared" si="0"/>
        <v/>
      </c>
      <c r="K7" s="330"/>
      <c r="L7" s="173"/>
    </row>
    <row r="8" spans="1:12" ht="21" customHeight="1">
      <c r="A8" s="155"/>
      <c r="B8" s="145">
        <v>5</v>
      </c>
      <c r="C8" s="175"/>
      <c r="D8" s="186" t="str">
        <f t="shared" si="1"/>
        <v/>
      </c>
      <c r="E8" s="330"/>
      <c r="F8" s="173"/>
      <c r="G8" s="155"/>
      <c r="H8" s="145">
        <v>37</v>
      </c>
      <c r="I8" s="175"/>
      <c r="J8" s="186" t="str">
        <f t="shared" si="0"/>
        <v/>
      </c>
      <c r="K8" s="330"/>
      <c r="L8" s="173"/>
    </row>
    <row r="9" spans="1:12" ht="21" customHeight="1">
      <c r="A9" s="155"/>
      <c r="B9" s="145">
        <v>6</v>
      </c>
      <c r="C9" s="175"/>
      <c r="D9" s="186" t="str">
        <f t="shared" si="1"/>
        <v/>
      </c>
      <c r="E9" s="330"/>
      <c r="F9" s="173"/>
      <c r="G9" s="155"/>
      <c r="H9" s="145">
        <v>38</v>
      </c>
      <c r="I9" s="175"/>
      <c r="J9" s="186" t="str">
        <f t="shared" si="0"/>
        <v/>
      </c>
      <c r="K9" s="330"/>
      <c r="L9" s="173"/>
    </row>
    <row r="10" spans="1:12" ht="21" customHeight="1">
      <c r="A10" s="155"/>
      <c r="B10" s="145">
        <v>7</v>
      </c>
      <c r="C10" s="175"/>
      <c r="D10" s="186" t="str">
        <f t="shared" si="1"/>
        <v/>
      </c>
      <c r="E10" s="330"/>
      <c r="F10" s="173"/>
      <c r="G10" s="155"/>
      <c r="H10" s="145">
        <v>39</v>
      </c>
      <c r="I10" s="175"/>
      <c r="J10" s="186" t="str">
        <f t="shared" si="0"/>
        <v/>
      </c>
      <c r="K10" s="330"/>
      <c r="L10" s="173"/>
    </row>
    <row r="11" spans="1:12" ht="21" customHeight="1">
      <c r="A11" s="155"/>
      <c r="B11" s="145">
        <v>8</v>
      </c>
      <c r="C11" s="175"/>
      <c r="D11" s="186" t="str">
        <f t="shared" si="1"/>
        <v/>
      </c>
      <c r="E11" s="330"/>
      <c r="F11" s="173"/>
      <c r="G11" s="155"/>
      <c r="H11" s="145">
        <v>40</v>
      </c>
      <c r="I11" s="175"/>
      <c r="J11" s="186" t="str">
        <f t="shared" si="0"/>
        <v/>
      </c>
      <c r="K11" s="330"/>
      <c r="L11" s="173"/>
    </row>
    <row r="12" spans="1:12" ht="21" customHeight="1">
      <c r="A12" s="155"/>
      <c r="B12" s="145">
        <v>9</v>
      </c>
      <c r="C12" s="175"/>
      <c r="D12" s="186" t="str">
        <f t="shared" si="1"/>
        <v/>
      </c>
      <c r="E12" s="330"/>
      <c r="F12" s="173"/>
      <c r="G12" s="155"/>
      <c r="H12" s="145">
        <v>41</v>
      </c>
      <c r="I12" s="175"/>
      <c r="J12" s="186" t="str">
        <f t="shared" si="0"/>
        <v/>
      </c>
      <c r="K12" s="330"/>
      <c r="L12" s="173"/>
    </row>
    <row r="13" spans="1:12" ht="21" customHeight="1">
      <c r="A13" s="155"/>
      <c r="B13" s="145">
        <v>10</v>
      </c>
      <c r="C13" s="175"/>
      <c r="D13" s="186" t="str">
        <f t="shared" si="1"/>
        <v/>
      </c>
      <c r="E13" s="330"/>
      <c r="F13" s="173"/>
      <c r="G13" s="155"/>
      <c r="H13" s="145">
        <v>42</v>
      </c>
      <c r="I13" s="175"/>
      <c r="J13" s="186" t="str">
        <f t="shared" si="0"/>
        <v/>
      </c>
      <c r="K13" s="330"/>
      <c r="L13" s="173"/>
    </row>
    <row r="14" spans="1:12" ht="21" customHeight="1">
      <c r="A14" s="155"/>
      <c r="B14" s="145">
        <v>11</v>
      </c>
      <c r="C14" s="175"/>
      <c r="D14" s="186" t="str">
        <f t="shared" si="1"/>
        <v/>
      </c>
      <c r="E14" s="330"/>
      <c r="F14" s="173"/>
      <c r="G14" s="155"/>
      <c r="H14" s="145">
        <v>43</v>
      </c>
      <c r="I14" s="175"/>
      <c r="J14" s="186" t="str">
        <f t="shared" si="0"/>
        <v/>
      </c>
      <c r="K14" s="330"/>
      <c r="L14" s="173"/>
    </row>
    <row r="15" spans="1:12" ht="21" customHeight="1">
      <c r="A15" s="155"/>
      <c r="B15" s="145">
        <v>12</v>
      </c>
      <c r="C15" s="175"/>
      <c r="D15" s="186" t="str">
        <f t="shared" si="1"/>
        <v/>
      </c>
      <c r="E15" s="330"/>
      <c r="F15" s="173"/>
      <c r="G15" s="155"/>
      <c r="H15" s="145">
        <v>44</v>
      </c>
      <c r="I15" s="175"/>
      <c r="J15" s="186" t="str">
        <f t="shared" si="0"/>
        <v/>
      </c>
      <c r="K15" s="330"/>
      <c r="L15" s="173"/>
    </row>
    <row r="16" spans="1:12" ht="21" customHeight="1">
      <c r="A16" s="155"/>
      <c r="B16" s="145">
        <v>13</v>
      </c>
      <c r="C16" s="175"/>
      <c r="D16" s="186" t="str">
        <f t="shared" si="1"/>
        <v/>
      </c>
      <c r="E16" s="330"/>
      <c r="F16" s="173"/>
      <c r="G16" s="155"/>
      <c r="H16" s="145">
        <v>45</v>
      </c>
      <c r="I16" s="175"/>
      <c r="J16" s="186" t="str">
        <f t="shared" si="0"/>
        <v/>
      </c>
      <c r="K16" s="330"/>
      <c r="L16" s="173"/>
    </row>
    <row r="17" spans="1:12" ht="21" customHeight="1">
      <c r="A17" s="155"/>
      <c r="B17" s="145">
        <v>14</v>
      </c>
      <c r="C17" s="175"/>
      <c r="D17" s="186" t="str">
        <f t="shared" si="1"/>
        <v/>
      </c>
      <c r="E17" s="330"/>
      <c r="F17" s="173"/>
      <c r="G17" s="155"/>
      <c r="H17" s="145">
        <v>46</v>
      </c>
      <c r="I17" s="175"/>
      <c r="J17" s="186" t="str">
        <f t="shared" si="0"/>
        <v/>
      </c>
      <c r="K17" s="330"/>
      <c r="L17" s="173"/>
    </row>
    <row r="18" spans="1:12" ht="21" customHeight="1">
      <c r="A18" s="155"/>
      <c r="B18" s="145">
        <v>15</v>
      </c>
      <c r="C18" s="175"/>
      <c r="D18" s="186" t="str">
        <f t="shared" si="1"/>
        <v/>
      </c>
      <c r="E18" s="330"/>
      <c r="F18" s="173"/>
      <c r="G18" s="155"/>
      <c r="H18" s="145">
        <v>47</v>
      </c>
      <c r="I18" s="175"/>
      <c r="J18" s="186" t="str">
        <f t="shared" si="0"/>
        <v/>
      </c>
      <c r="K18" s="330"/>
      <c r="L18" s="173"/>
    </row>
    <row r="19" spans="1:12" ht="21" customHeight="1">
      <c r="A19" s="155"/>
      <c r="B19" s="145">
        <v>16</v>
      </c>
      <c r="C19" s="175"/>
      <c r="D19" s="186" t="str">
        <f t="shared" si="1"/>
        <v/>
      </c>
      <c r="E19" s="330"/>
      <c r="F19" s="173"/>
      <c r="G19" s="155"/>
      <c r="H19" s="145">
        <v>48</v>
      </c>
      <c r="I19" s="175"/>
      <c r="J19" s="186" t="str">
        <f t="shared" si="0"/>
        <v/>
      </c>
      <c r="K19" s="330"/>
      <c r="L19" s="173"/>
    </row>
    <row r="20" spans="1:12" ht="21" customHeight="1">
      <c r="A20" s="155"/>
      <c r="B20" s="145">
        <v>17</v>
      </c>
      <c r="C20" s="175"/>
      <c r="D20" s="186" t="str">
        <f t="shared" si="1"/>
        <v/>
      </c>
      <c r="E20" s="330"/>
      <c r="F20" s="173"/>
      <c r="G20" s="155"/>
      <c r="H20" s="145">
        <v>49</v>
      </c>
      <c r="I20" s="175"/>
      <c r="J20" s="186" t="str">
        <f t="shared" si="0"/>
        <v/>
      </c>
      <c r="K20" s="330"/>
      <c r="L20" s="173"/>
    </row>
    <row r="21" spans="1:12" ht="21" customHeight="1">
      <c r="A21" s="155"/>
      <c r="B21" s="145">
        <v>18</v>
      </c>
      <c r="C21" s="175"/>
      <c r="D21" s="186" t="str">
        <f t="shared" si="1"/>
        <v/>
      </c>
      <c r="E21" s="330"/>
      <c r="F21" s="173"/>
      <c r="G21" s="155"/>
      <c r="H21" s="145">
        <v>50</v>
      </c>
      <c r="I21" s="175"/>
      <c r="J21" s="186" t="str">
        <f t="shared" si="0"/>
        <v/>
      </c>
      <c r="K21" s="330"/>
      <c r="L21" s="173"/>
    </row>
    <row r="22" spans="1:12" ht="21" customHeight="1">
      <c r="A22" s="155"/>
      <c r="B22" s="145">
        <v>19</v>
      </c>
      <c r="C22" s="175"/>
      <c r="D22" s="186" t="str">
        <f t="shared" si="1"/>
        <v/>
      </c>
      <c r="E22" s="330"/>
      <c r="F22" s="173"/>
      <c r="G22" s="155"/>
      <c r="H22" s="145">
        <v>51</v>
      </c>
      <c r="I22" s="175"/>
      <c r="J22" s="186" t="str">
        <f t="shared" si="0"/>
        <v/>
      </c>
      <c r="K22" s="330"/>
      <c r="L22" s="173"/>
    </row>
    <row r="23" spans="1:12" ht="21" customHeight="1">
      <c r="A23" s="155"/>
      <c r="B23" s="145">
        <v>20</v>
      </c>
      <c r="C23" s="175"/>
      <c r="D23" s="186" t="str">
        <f t="shared" si="1"/>
        <v/>
      </c>
      <c r="E23" s="330"/>
      <c r="F23" s="173"/>
      <c r="G23" s="155"/>
      <c r="H23" s="145">
        <v>52</v>
      </c>
      <c r="I23" s="175"/>
      <c r="J23" s="186" t="str">
        <f t="shared" si="0"/>
        <v/>
      </c>
      <c r="K23" s="330"/>
      <c r="L23" s="173"/>
    </row>
    <row r="24" spans="1:12" ht="21" customHeight="1">
      <c r="A24" s="155"/>
      <c r="B24" s="145">
        <v>21</v>
      </c>
      <c r="C24" s="175"/>
      <c r="D24" s="186" t="str">
        <f t="shared" si="1"/>
        <v/>
      </c>
      <c r="E24" s="330"/>
      <c r="F24" s="173"/>
      <c r="G24" s="155"/>
      <c r="H24" s="145">
        <v>53</v>
      </c>
      <c r="I24" s="175"/>
      <c r="J24" s="186" t="str">
        <f t="shared" si="0"/>
        <v/>
      </c>
      <c r="K24" s="330"/>
      <c r="L24" s="173"/>
    </row>
    <row r="25" spans="1:12" ht="21" customHeight="1">
      <c r="A25" s="155"/>
      <c r="B25" s="145">
        <v>22</v>
      </c>
      <c r="C25" s="175"/>
      <c r="D25" s="186" t="str">
        <f t="shared" si="1"/>
        <v/>
      </c>
      <c r="E25" s="330"/>
      <c r="F25" s="173"/>
      <c r="G25" s="155"/>
      <c r="H25" s="145">
        <v>54</v>
      </c>
      <c r="I25" s="175"/>
      <c r="J25" s="186" t="str">
        <f t="shared" si="0"/>
        <v/>
      </c>
      <c r="K25" s="330"/>
      <c r="L25" s="173"/>
    </row>
    <row r="26" spans="1:12" ht="21" customHeight="1">
      <c r="A26" s="155"/>
      <c r="B26" s="145">
        <v>23</v>
      </c>
      <c r="C26" s="175"/>
      <c r="D26" s="186" t="str">
        <f t="shared" si="1"/>
        <v/>
      </c>
      <c r="E26" s="330"/>
      <c r="F26" s="173"/>
      <c r="G26" s="155"/>
      <c r="H26" s="145">
        <v>55</v>
      </c>
      <c r="I26" s="175"/>
      <c r="J26" s="186" t="str">
        <f t="shared" si="0"/>
        <v/>
      </c>
      <c r="K26" s="330"/>
      <c r="L26" s="173"/>
    </row>
    <row r="27" spans="1:12" ht="21" customHeight="1">
      <c r="A27" s="155"/>
      <c r="B27" s="145">
        <v>24</v>
      </c>
      <c r="C27" s="175"/>
      <c r="D27" s="186" t="str">
        <f t="shared" si="1"/>
        <v/>
      </c>
      <c r="E27" s="330"/>
      <c r="F27" s="173"/>
      <c r="G27" s="155"/>
      <c r="H27" s="145">
        <v>56</v>
      </c>
      <c r="I27" s="175"/>
      <c r="J27" s="186" t="str">
        <f t="shared" si="0"/>
        <v/>
      </c>
      <c r="K27" s="330"/>
      <c r="L27" s="173"/>
    </row>
    <row r="28" spans="1:12" ht="21" customHeight="1">
      <c r="A28" s="155"/>
      <c r="B28" s="145">
        <v>25</v>
      </c>
      <c r="C28" s="175"/>
      <c r="D28" s="186" t="str">
        <f t="shared" si="1"/>
        <v/>
      </c>
      <c r="E28" s="330"/>
      <c r="F28" s="173"/>
      <c r="G28" s="155"/>
      <c r="H28" s="145">
        <v>57</v>
      </c>
      <c r="I28" s="175"/>
      <c r="J28" s="186" t="str">
        <f t="shared" si="0"/>
        <v/>
      </c>
      <c r="K28" s="330"/>
      <c r="L28" s="173"/>
    </row>
    <row r="29" spans="1:12" ht="21" customHeight="1">
      <c r="A29" s="155"/>
      <c r="B29" s="145">
        <v>26</v>
      </c>
      <c r="C29" s="175"/>
      <c r="D29" s="186" t="str">
        <f t="shared" si="1"/>
        <v/>
      </c>
      <c r="E29" s="330"/>
      <c r="F29" s="173"/>
      <c r="G29" s="155"/>
      <c r="H29" s="145">
        <v>58</v>
      </c>
      <c r="I29" s="175"/>
      <c r="J29" s="186" t="str">
        <f t="shared" si="0"/>
        <v/>
      </c>
      <c r="K29" s="330"/>
      <c r="L29" s="173"/>
    </row>
    <row r="30" spans="1:12" ht="21" customHeight="1">
      <c r="A30" s="155"/>
      <c r="B30" s="145">
        <v>27</v>
      </c>
      <c r="C30" s="175"/>
      <c r="D30" s="186" t="str">
        <f t="shared" si="1"/>
        <v/>
      </c>
      <c r="E30" s="330"/>
      <c r="F30" s="173"/>
      <c r="G30" s="155"/>
      <c r="H30" s="145">
        <v>59</v>
      </c>
      <c r="I30" s="175"/>
      <c r="J30" s="186" t="str">
        <f t="shared" si="0"/>
        <v/>
      </c>
      <c r="K30" s="330"/>
      <c r="L30" s="173"/>
    </row>
    <row r="31" spans="1:12" ht="21" customHeight="1">
      <c r="A31" s="155"/>
      <c r="B31" s="145">
        <v>28</v>
      </c>
      <c r="C31" s="175"/>
      <c r="D31" s="186" t="str">
        <f t="shared" si="1"/>
        <v/>
      </c>
      <c r="E31" s="330"/>
      <c r="F31" s="173"/>
      <c r="G31" s="155"/>
      <c r="H31" s="145">
        <v>60</v>
      </c>
      <c r="I31" s="175"/>
      <c r="J31" s="186" t="str">
        <f t="shared" si="0"/>
        <v/>
      </c>
      <c r="K31" s="330"/>
      <c r="L31" s="173"/>
    </row>
    <row r="32" spans="1:12" ht="21" customHeight="1">
      <c r="A32" s="155"/>
      <c r="B32" s="145">
        <v>29</v>
      </c>
      <c r="C32" s="175"/>
      <c r="D32" s="186" t="str">
        <f t="shared" si="1"/>
        <v/>
      </c>
      <c r="E32" s="330"/>
      <c r="F32" s="173"/>
      <c r="G32" s="155"/>
      <c r="H32" s="145">
        <v>61</v>
      </c>
      <c r="I32" s="175"/>
      <c r="J32" s="186" t="str">
        <f t="shared" si="0"/>
        <v/>
      </c>
      <c r="K32" s="330"/>
      <c r="L32" s="173"/>
    </row>
    <row r="33" spans="1:12" ht="21" customHeight="1">
      <c r="A33" s="155"/>
      <c r="B33" s="145">
        <v>30</v>
      </c>
      <c r="C33" s="175"/>
      <c r="D33" s="186" t="str">
        <f t="shared" si="1"/>
        <v/>
      </c>
      <c r="E33" s="330"/>
      <c r="F33" s="173"/>
      <c r="G33" s="155"/>
      <c r="H33" s="145">
        <v>62</v>
      </c>
      <c r="I33" s="175"/>
      <c r="J33" s="186" t="str">
        <f t="shared" si="0"/>
        <v/>
      </c>
      <c r="K33" s="330"/>
      <c r="L33" s="173"/>
    </row>
    <row r="34" spans="1:12" ht="21" customHeight="1">
      <c r="A34" s="155"/>
      <c r="B34" s="145">
        <v>31</v>
      </c>
      <c r="C34" s="175"/>
      <c r="D34" s="186" t="str">
        <f t="shared" si="1"/>
        <v/>
      </c>
      <c r="E34" s="330"/>
      <c r="F34" s="173"/>
      <c r="G34" s="155"/>
      <c r="H34" s="145">
        <v>63</v>
      </c>
      <c r="I34" s="175"/>
      <c r="J34" s="186" t="str">
        <f t="shared" si="0"/>
        <v/>
      </c>
      <c r="K34" s="330"/>
      <c r="L34" s="173"/>
    </row>
    <row r="35" spans="1:12" ht="21" customHeight="1">
      <c r="A35" s="155"/>
      <c r="B35" s="145">
        <v>32</v>
      </c>
      <c r="C35" s="175"/>
      <c r="D35" s="186" t="str">
        <f t="shared" si="1"/>
        <v/>
      </c>
      <c r="E35" s="330"/>
      <c r="F35" s="173"/>
      <c r="G35" s="155"/>
      <c r="H35" s="284" t="s">
        <v>181</v>
      </c>
      <c r="I35" s="285"/>
      <c r="J35" s="285"/>
      <c r="K35" s="286"/>
      <c r="L35" s="189" t="str">
        <f>IF(OR($K$4="",$L$4=""),"",SUM($L$4:$L$34))</f>
        <v/>
      </c>
    </row>
    <row r="36" spans="1:12" s="5" customFormat="1" ht="21" customHeight="1" thickBot="1">
      <c r="A36" s="187"/>
      <c r="B36" s="278" t="s">
        <v>179</v>
      </c>
      <c r="C36" s="279"/>
      <c r="D36" s="279"/>
      <c r="E36" s="280"/>
      <c r="F36" s="188" t="str">
        <f>IF(OR($E$4="",$F$4=""),"",SUM($F$4:$F$35))</f>
        <v/>
      </c>
      <c r="G36" s="187"/>
      <c r="H36" s="278" t="s">
        <v>180</v>
      </c>
      <c r="I36" s="279"/>
      <c r="J36" s="279"/>
      <c r="K36" s="280"/>
      <c r="L36" s="188" t="str">
        <f>IF(OR($F$4="",$L$4=""),"",SUM($F$36+$L$35))</f>
        <v/>
      </c>
    </row>
    <row r="37" spans="1:12" ht="21" customHeight="1" thickTop="1">
      <c r="A37" s="155"/>
      <c r="G37" s="155"/>
    </row>
  </sheetData>
  <sheetProtection algorithmName="SHA-512" hashValue="NYRmH2MX3HVPIdVsBwLAMF+5xe0kbAA9JShjMsT8Ya3TP1xyW95UdMK2cha6MQeh23tk6qPqa4q8qXLhDSEURw==" saltValue="+wjidf4oalGyp/dnRTHBhw==" spinCount="100000" sheet="1" objects="1" scenarios="1"/>
  <mergeCells count="6">
    <mergeCell ref="D1:E1"/>
    <mergeCell ref="B36:E36"/>
    <mergeCell ref="J1:K1"/>
    <mergeCell ref="H36:K36"/>
    <mergeCell ref="H35:K35"/>
    <mergeCell ref="D2:E2"/>
  </mergeCells>
  <phoneticPr fontId="1"/>
  <pageMargins left="0.25" right="0.25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A I H y U C L g 7 f C n A A A A + A A A A B I A H A B D b 2 5 m a W c v U G F j a 2 F n Z S 5 4 b W w g o h g A K K A U A A A A A A A A A A A A A A A A A A A A A A A A A A A A h Y 8 x D o I w G E a v Q r r T l i p J Q 3 7 K 4 G Y k I T E x r k 2 t U I V i o F j u 5 u C R v I I k i r o 5 f i 9 v e N / j d o d s b O r g q r v e t D Z F E a Y o 0 F a 1 B 2 P L F A 3 u G H K U C S i k O s t S B 5 N s + 2 T s D y m q n L s k h H j v s V / g t i s J o z Q i + 3 y z V Z V u J P r I 5 r 8 c G t s 7 a Z V G A n a v G M E w Z z j m M c d s G Q G Z M e T G f h U 2 F W M K 5 A f C a q j d 0 G l x k u G 6 A D J P I O 8 X 4 g l Q S w M E F A A C A A g A A I H y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B 8 l A o i k e 4 D g A A A B E A A A A T A B w A R m 9 y b X V s Y X M v U 2 V j d G l v b j E u b S C i G A A o o B Q A A A A A A A A A A A A A A A A A A A A A A A A A A A A r T k 0 u y c z P U w i G 0 I b W A F B L A Q I t A B Q A A g A I A A C B 8 l A i 4 O 3 w p w A A A P g A A A A S A A A A A A A A A A A A A A A A A A A A A A B D b 2 5 m a W c v U G F j a 2 F n Z S 5 4 b W x Q S w E C L Q A U A A I A C A A A g f J Q D 8 r p q 6 Q A A A D p A A A A E w A A A A A A A A A A A A A A A A D z A A A A W 0 N v b n R l b n R f V H l w Z X N d L n h t b F B L A Q I t A B Q A A g A I A A C B 8 l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h + 0 H k A j U S o 5 y c u y w o Y + g A A A A A A I A A A A A A B B m A A A A A Q A A I A A A A K r P a x S P / r x Z g J I W m v w q u Z P 9 Y i P E k J K C r e i Z u N n t s 3 q 7 A A A A A A 6 A A A A A A g A A I A A A A K A M 7 V 9 s v 5 l u 8 K m F 3 f h q d u a t W 7 m E W 7 G + K o n h F g x j z 8 P r U A A A A G 4 9 u 3 L j 9 a J u z N T f O / s j D N E w D A F U a b N P Y u S q j g h y U X j m 1 R x z h J J a v 4 Z 9 Y K d m 3 x R x + F 9 h x / S a Y e B a 8 S 4 2 1 L g 3 a Q 5 x u S w i V I f F g V c z J N / X x i y 3 Q A A A A D r C / t n V E p + W K 5 7 9 W H A w Q y T 2 o + s F Q f s o 7 S 3 r K G P X D z m l S 9 1 C z + 9 h 4 / C w D t e i h b f N M T w R X L R W C E p e B 5 H 1 c 4 a g 3 4 4 = < / D a t a M a s h u p > 
</file>

<file path=customXml/itemProps1.xml><?xml version="1.0" encoding="utf-8"?>
<ds:datastoreItem xmlns:ds="http://schemas.openxmlformats.org/officeDocument/2006/customXml" ds:itemID="{5140CE6F-1B2F-4001-A96B-C57AFB62372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33</vt:i4>
      </vt:variant>
      <vt:variant>
        <vt:lpstr>名前付き一覧</vt:lpstr>
      </vt:variant>
      <vt:variant>
        <vt:i4>1</vt:i4>
      </vt:variant>
    </vt:vector>
  </HeadingPairs>
  <TitlesOfParts>
    <vt:vector size="34" baseType="lpstr">
      <vt:lpstr>学区科目テーブル</vt:lpstr>
      <vt:lpstr>学区会計出納簿</vt:lpstr>
      <vt:lpstr>学区総代会決算書</vt:lpstr>
      <vt:lpstr>学区会計監査報告書</vt:lpstr>
      <vt:lpstr>本年度予算表</vt:lpstr>
      <vt:lpstr>学区運営負担費-明細表</vt:lpstr>
      <vt:lpstr>業務委託料・助成金・補助金-明細表</vt:lpstr>
      <vt:lpstr>学区地域事業費</vt:lpstr>
      <vt:lpstr>学区団体負担費</vt:lpstr>
      <vt:lpstr>報償手数料収入</vt:lpstr>
      <vt:lpstr>防災防犯費</vt:lpstr>
      <vt:lpstr>借入金明細</vt:lpstr>
      <vt:lpstr>雑　収　入</vt:lpstr>
      <vt:lpstr>負　担　金</vt:lpstr>
      <vt:lpstr>総代活動費</vt:lpstr>
      <vt:lpstr>総代会役員手当</vt:lpstr>
      <vt:lpstr>教育委員会</vt:lpstr>
      <vt:lpstr>福祉委員会費</vt:lpstr>
      <vt:lpstr>諸事業運営費</vt:lpstr>
      <vt:lpstr>交通費</vt:lpstr>
      <vt:lpstr>研修費</vt:lpstr>
      <vt:lpstr>会　議　費</vt:lpstr>
      <vt:lpstr>渉　外　費</vt:lpstr>
      <vt:lpstr>需　用　費</vt:lpstr>
      <vt:lpstr>備　　品　　費</vt:lpstr>
      <vt:lpstr>通　信　運　搬　費</vt:lpstr>
      <vt:lpstr>防 災 防 犯 費</vt:lpstr>
      <vt:lpstr>環境整備費</vt:lpstr>
      <vt:lpstr>地域消防団費・交通安全対策費・婦人自主防災費</vt:lpstr>
      <vt:lpstr>学区施設運営費</vt:lpstr>
      <vt:lpstr>学校・保育園関係費</vt:lpstr>
      <vt:lpstr>雑　　　　費</vt:lpstr>
      <vt:lpstr>科目仕訳表</vt:lpstr>
      <vt:lpstr>'需　用　費'!Print_Area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Meiko-Office</dc:creator>
  <cp:lastModifiedBy>鶴田　美波</cp:lastModifiedBy>
  <cp:lastPrinted>2020-08-18T01:31:47Z</cp:lastPrinted>
  <dcterms:created xsi:type="dcterms:W3CDTF">2020-07-08T07:25:07Z</dcterms:created>
  <dcterms:modified xsi:type="dcterms:W3CDTF">2020-08-18T03:34:06Z</dcterms:modified>
</cp:coreProperties>
</file>