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t-nas1\kakyoyu\koji\NAS移行データ\05_計画\0505_開発関係\050501_開発許可申請\00_開発検討 シート\"/>
    </mc:Choice>
  </mc:AlternateContent>
  <bookViews>
    <workbookView xWindow="0" yWindow="0" windowWidth="19410" windowHeight="11235"/>
  </bookViews>
  <sheets>
    <sheet name="流量計算書様式（取付管のみ)" sheetId="4" r:id="rId1"/>
    <sheet name="流量計算書様式（本管+取付管施工）" sheetId="3" r:id="rId2"/>
    <sheet name="記載例" sheetId="2" r:id="rId3"/>
  </sheets>
  <definedNames>
    <definedName name="AC">'流量計算書様式（本管+取付管施工）'!$AG$19</definedName>
    <definedName name="_xlnm.Print_Area" localSheetId="2">記載例!$B$2:$Q$60</definedName>
    <definedName name="_xlnm.Print_Area" localSheetId="0">'流量計算書様式（取付管のみ)'!$B$2:$Q$58</definedName>
    <definedName name="_xlnm.Print_Area" localSheetId="1">'流量計算書様式（本管+取付管施工）'!$B$2:$Q$60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2" i="3" l="1"/>
  <c r="K22" i="4" l="1"/>
  <c r="AD63" i="4" l="1"/>
  <c r="AE63" i="4" s="1"/>
  <c r="AB63" i="4"/>
  <c r="AA63" i="4"/>
  <c r="AC63" i="4" s="1"/>
  <c r="Z63" i="4"/>
  <c r="AD62" i="4"/>
  <c r="AE62" i="4" s="1"/>
  <c r="AB62" i="4"/>
  <c r="AA62" i="4"/>
  <c r="Z62" i="4"/>
  <c r="AD61" i="4"/>
  <c r="AE61" i="4" s="1"/>
  <c r="AB61" i="4"/>
  <c r="AA61" i="4"/>
  <c r="AC61" i="4" s="1"/>
  <c r="Z61" i="4"/>
  <c r="AD60" i="4"/>
  <c r="AE60" i="4" s="1"/>
  <c r="AB60" i="4"/>
  <c r="AA60" i="4"/>
  <c r="Z60" i="4"/>
  <c r="AD59" i="4"/>
  <c r="AE59" i="4" s="1"/>
  <c r="AB59" i="4"/>
  <c r="AA59" i="4"/>
  <c r="AC59" i="4" s="1"/>
  <c r="Z59" i="4"/>
  <c r="AD58" i="4"/>
  <c r="AE58" i="4" s="1"/>
  <c r="AB58" i="4"/>
  <c r="AA58" i="4"/>
  <c r="Z58" i="4"/>
  <c r="AD57" i="4"/>
  <c r="AE57" i="4" s="1"/>
  <c r="AB57" i="4"/>
  <c r="AA57" i="4"/>
  <c r="Z57" i="4"/>
  <c r="AD56" i="4"/>
  <c r="AE56" i="4" s="1"/>
  <c r="AB56" i="4"/>
  <c r="AA56" i="4"/>
  <c r="AC56" i="4" s="1"/>
  <c r="Z56" i="4"/>
  <c r="AD55" i="4"/>
  <c r="AE55" i="4" s="1"/>
  <c r="AB55" i="4"/>
  <c r="AA55" i="4"/>
  <c r="AC55" i="4" s="1"/>
  <c r="Z55" i="4"/>
  <c r="AD54" i="4"/>
  <c r="AE54" i="4" s="1"/>
  <c r="AB54" i="4"/>
  <c r="AA54" i="4"/>
  <c r="Z54" i="4"/>
  <c r="AD53" i="4"/>
  <c r="AE53" i="4" s="1"/>
  <c r="AB53" i="4"/>
  <c r="AA53" i="4"/>
  <c r="Z53" i="4"/>
  <c r="AD52" i="4"/>
  <c r="AE52" i="4" s="1"/>
  <c r="AB52" i="4"/>
  <c r="AA52" i="4"/>
  <c r="AC52" i="4" s="1"/>
  <c r="Z52" i="4"/>
  <c r="AD51" i="4"/>
  <c r="AE51" i="4" s="1"/>
  <c r="AB51" i="4"/>
  <c r="AA51" i="4"/>
  <c r="Z51" i="4"/>
  <c r="AE50" i="4"/>
  <c r="AD50" i="4"/>
  <c r="AB50" i="4"/>
  <c r="AA50" i="4"/>
  <c r="AC50" i="4" s="1"/>
  <c r="Z50" i="4"/>
  <c r="AD49" i="4"/>
  <c r="AE49" i="4" s="1"/>
  <c r="AB49" i="4"/>
  <c r="AA49" i="4"/>
  <c r="Z49" i="4"/>
  <c r="AD48" i="4"/>
  <c r="AE48" i="4" s="1"/>
  <c r="AB48" i="4"/>
  <c r="AA48" i="4"/>
  <c r="AC48" i="4" s="1"/>
  <c r="Z48" i="4"/>
  <c r="AE47" i="4"/>
  <c r="AD47" i="4"/>
  <c r="AB47" i="4"/>
  <c r="AA47" i="4"/>
  <c r="Z47" i="4"/>
  <c r="AD46" i="4"/>
  <c r="AE46" i="4" s="1"/>
  <c r="AB46" i="4"/>
  <c r="AA46" i="4"/>
  <c r="Z46" i="4"/>
  <c r="AD45" i="4"/>
  <c r="AE45" i="4" s="1"/>
  <c r="AB45" i="4"/>
  <c r="AA45" i="4"/>
  <c r="Z45" i="4"/>
  <c r="AD44" i="4"/>
  <c r="AE44" i="4" s="1"/>
  <c r="AB44" i="4"/>
  <c r="AA44" i="4"/>
  <c r="Z44" i="4"/>
  <c r="AD43" i="4"/>
  <c r="AE43" i="4" s="1"/>
  <c r="AB43" i="4"/>
  <c r="AA43" i="4"/>
  <c r="Z43" i="4"/>
  <c r="H43" i="4"/>
  <c r="AD42" i="4"/>
  <c r="AE42" i="4" s="1"/>
  <c r="AC42" i="4"/>
  <c r="AB42" i="4"/>
  <c r="AA42" i="4"/>
  <c r="Z42" i="4"/>
  <c r="AE41" i="4"/>
  <c r="AD41" i="4"/>
  <c r="AB41" i="4"/>
  <c r="AA41" i="4"/>
  <c r="AC41" i="4" s="1"/>
  <c r="Z41" i="4"/>
  <c r="H41" i="4"/>
  <c r="AD40" i="4"/>
  <c r="AE40" i="4" s="1"/>
  <c r="AB40" i="4"/>
  <c r="AA40" i="4"/>
  <c r="Z40" i="4"/>
  <c r="AD39" i="4"/>
  <c r="AE39" i="4" s="1"/>
  <c r="AB39" i="4"/>
  <c r="AA39" i="4"/>
  <c r="Z39" i="4"/>
  <c r="H38" i="4"/>
  <c r="AD35" i="4"/>
  <c r="AE35" i="4" s="1"/>
  <c r="AB35" i="4"/>
  <c r="AA35" i="4"/>
  <c r="Z35" i="4"/>
  <c r="AD34" i="4"/>
  <c r="AE34" i="4" s="1"/>
  <c r="AB34" i="4"/>
  <c r="AA34" i="4"/>
  <c r="AC34" i="4" s="1"/>
  <c r="Z34" i="4"/>
  <c r="AD33" i="4"/>
  <c r="AE33" i="4" s="1"/>
  <c r="AB33" i="4"/>
  <c r="AA33" i="4"/>
  <c r="AC33" i="4" s="1"/>
  <c r="Z33" i="4"/>
  <c r="AD32" i="4"/>
  <c r="AE32" i="4" s="1"/>
  <c r="AB32" i="4"/>
  <c r="AA32" i="4"/>
  <c r="AC32" i="4" s="1"/>
  <c r="Z32" i="4"/>
  <c r="AD31" i="4"/>
  <c r="AE31" i="4" s="1"/>
  <c r="AB31" i="4"/>
  <c r="AA31" i="4"/>
  <c r="Z31" i="4"/>
  <c r="AD30" i="4"/>
  <c r="AE30" i="4" s="1"/>
  <c r="AB30" i="4"/>
  <c r="AA30" i="4"/>
  <c r="AC30" i="4" s="1"/>
  <c r="Z30" i="4"/>
  <c r="AD29" i="4"/>
  <c r="AE29" i="4" s="1"/>
  <c r="AB29" i="4"/>
  <c r="AA29" i="4"/>
  <c r="AC29" i="4" s="1"/>
  <c r="Z29" i="4"/>
  <c r="AD28" i="4"/>
  <c r="AE28" i="4" s="1"/>
  <c r="AB28" i="4"/>
  <c r="AA28" i="4"/>
  <c r="AC28" i="4" s="1"/>
  <c r="Z28" i="4"/>
  <c r="V24" i="4"/>
  <c r="F24" i="4"/>
  <c r="V23" i="4"/>
  <c r="V22" i="4"/>
  <c r="L26" i="4" s="1"/>
  <c r="V21" i="4"/>
  <c r="V20" i="4"/>
  <c r="V14" i="4"/>
  <c r="V13" i="4"/>
  <c r="V12" i="4"/>
  <c r="V11" i="4"/>
  <c r="V10" i="4"/>
  <c r="M3" i="4"/>
  <c r="H40" i="3"/>
  <c r="V24" i="3"/>
  <c r="V23" i="3"/>
  <c r="V22" i="3"/>
  <c r="V21" i="3"/>
  <c r="V20" i="3"/>
  <c r="AC49" i="4" l="1"/>
  <c r="AC35" i="4"/>
  <c r="AC57" i="4"/>
  <c r="AC40" i="4"/>
  <c r="AC43" i="4"/>
  <c r="AC45" i="4"/>
  <c r="AC47" i="4"/>
  <c r="AC39" i="4"/>
  <c r="AC44" i="4"/>
  <c r="AC58" i="4"/>
  <c r="AC60" i="4"/>
  <c r="AC62" i="4"/>
  <c r="AC31" i="4"/>
  <c r="AC46" i="4"/>
  <c r="AC51" i="4"/>
  <c r="AC53" i="4"/>
  <c r="AC54" i="4"/>
  <c r="G45" i="4"/>
  <c r="H53" i="3"/>
  <c r="H58" i="3"/>
  <c r="V11" i="3"/>
  <c r="V12" i="3"/>
  <c r="L26" i="3" s="1"/>
  <c r="V13" i="3"/>
  <c r="V14" i="3"/>
  <c r="V10" i="3"/>
  <c r="G60" i="3" l="1"/>
  <c r="F24" i="3"/>
  <c r="AD65" i="3" l="1"/>
  <c r="AB65" i="3"/>
  <c r="AA65" i="3"/>
  <c r="AC65" i="3" s="1"/>
  <c r="Z65" i="3"/>
  <c r="AD64" i="3"/>
  <c r="AE64" i="3" s="1"/>
  <c r="AB64" i="3"/>
  <c r="AA64" i="3"/>
  <c r="Z64" i="3"/>
  <c r="AD63" i="3"/>
  <c r="AE63" i="3" s="1"/>
  <c r="AB63" i="3"/>
  <c r="AA63" i="3"/>
  <c r="AC63" i="3" s="1"/>
  <c r="Z63" i="3"/>
  <c r="AD62" i="3"/>
  <c r="AE62" i="3" s="1"/>
  <c r="AB62" i="3"/>
  <c r="AA62" i="3"/>
  <c r="Z62" i="3"/>
  <c r="AD61" i="3"/>
  <c r="AE61" i="3" s="1"/>
  <c r="AB61" i="3"/>
  <c r="AA61" i="3"/>
  <c r="AC61" i="3" s="1"/>
  <c r="Z61" i="3"/>
  <c r="AD60" i="3"/>
  <c r="AE60" i="3" s="1"/>
  <c r="AB60" i="3"/>
  <c r="AA60" i="3"/>
  <c r="Z60" i="3"/>
  <c r="AD59" i="3"/>
  <c r="AE59" i="3" s="1"/>
  <c r="AB59" i="3"/>
  <c r="AA59" i="3"/>
  <c r="AC59" i="3" s="1"/>
  <c r="Z59" i="3"/>
  <c r="AD58" i="3"/>
  <c r="AE58" i="3" s="1"/>
  <c r="AB58" i="3"/>
  <c r="AA58" i="3"/>
  <c r="AC58" i="3" s="1"/>
  <c r="Z58" i="3"/>
  <c r="AD57" i="3"/>
  <c r="AE57" i="3" s="1"/>
  <c r="AB57" i="3"/>
  <c r="AA57" i="3"/>
  <c r="Z57" i="3"/>
  <c r="AD56" i="3"/>
  <c r="AE56" i="3" s="1"/>
  <c r="AB56" i="3"/>
  <c r="AA56" i="3"/>
  <c r="AC56" i="3" s="1"/>
  <c r="Z56" i="3"/>
  <c r="AD55" i="3"/>
  <c r="AE55" i="3" s="1"/>
  <c r="AB55" i="3"/>
  <c r="AA55" i="3"/>
  <c r="AC55" i="3" s="1"/>
  <c r="Z55" i="3"/>
  <c r="AD54" i="3"/>
  <c r="AE54" i="3" s="1"/>
  <c r="AB54" i="3"/>
  <c r="AA54" i="3"/>
  <c r="Z54" i="3"/>
  <c r="AD53" i="3"/>
  <c r="AE53" i="3" s="1"/>
  <c r="AB53" i="3"/>
  <c r="AA53" i="3"/>
  <c r="AC53" i="3" s="1"/>
  <c r="Z53" i="3"/>
  <c r="AD52" i="3"/>
  <c r="AE52" i="3" s="1"/>
  <c r="AB52" i="3"/>
  <c r="AA52" i="3"/>
  <c r="AC52" i="3" s="1"/>
  <c r="Z52" i="3"/>
  <c r="AD51" i="3"/>
  <c r="AE51" i="3" s="1"/>
  <c r="AB51" i="3"/>
  <c r="AA51" i="3"/>
  <c r="AC51" i="3" s="1"/>
  <c r="Z51" i="3"/>
  <c r="AD50" i="3"/>
  <c r="AE50" i="3" s="1"/>
  <c r="AB50" i="3"/>
  <c r="AA50" i="3"/>
  <c r="Z50" i="3"/>
  <c r="AD49" i="3"/>
  <c r="AE49" i="3" s="1"/>
  <c r="AB49" i="3"/>
  <c r="AA49" i="3"/>
  <c r="AC49" i="3" s="1"/>
  <c r="Z49" i="3"/>
  <c r="AD48" i="3"/>
  <c r="AE48" i="3" s="1"/>
  <c r="AB48" i="3"/>
  <c r="AA48" i="3"/>
  <c r="AC48" i="3" s="1"/>
  <c r="Z48" i="3"/>
  <c r="AD47" i="3"/>
  <c r="AE47" i="3" s="1"/>
  <c r="AB47" i="3"/>
  <c r="AA47" i="3"/>
  <c r="Z47" i="3"/>
  <c r="AD46" i="3"/>
  <c r="AE46" i="3" s="1"/>
  <c r="AB46" i="3"/>
  <c r="AA46" i="3"/>
  <c r="Z46" i="3"/>
  <c r="AD45" i="3"/>
  <c r="AE45" i="3" s="1"/>
  <c r="AB45" i="3"/>
  <c r="AA45" i="3"/>
  <c r="Z45" i="3"/>
  <c r="AD44" i="3"/>
  <c r="AE44" i="3" s="1"/>
  <c r="AB44" i="3"/>
  <c r="AA44" i="3"/>
  <c r="AC44" i="3" s="1"/>
  <c r="Z44" i="3"/>
  <c r="AD43" i="3"/>
  <c r="AE43" i="3" s="1"/>
  <c r="AB43" i="3"/>
  <c r="AA43" i="3"/>
  <c r="AC43" i="3" s="1"/>
  <c r="Z43" i="3"/>
  <c r="AD42" i="3"/>
  <c r="AB42" i="3"/>
  <c r="AA42" i="3"/>
  <c r="AC42" i="3" s="1"/>
  <c r="Z42" i="3"/>
  <c r="AD41" i="3"/>
  <c r="AE41" i="3" s="1"/>
  <c r="AB41" i="3"/>
  <c r="AA41" i="3"/>
  <c r="AC41" i="3" s="1"/>
  <c r="Z41" i="3"/>
  <c r="AD37" i="3"/>
  <c r="AE37" i="3" s="1"/>
  <c r="AB37" i="3"/>
  <c r="AA37" i="3"/>
  <c r="Z37" i="3"/>
  <c r="AD36" i="3"/>
  <c r="AE36" i="3" s="1"/>
  <c r="AB36" i="3"/>
  <c r="AA36" i="3"/>
  <c r="Z36" i="3"/>
  <c r="AD35" i="3"/>
  <c r="AE35" i="3" s="1"/>
  <c r="AB35" i="3"/>
  <c r="AA35" i="3"/>
  <c r="Z35" i="3"/>
  <c r="AD34" i="3"/>
  <c r="AE34" i="3" s="1"/>
  <c r="AB34" i="3"/>
  <c r="AA34" i="3"/>
  <c r="Z34" i="3"/>
  <c r="AD33" i="3"/>
  <c r="AE33" i="3" s="1"/>
  <c r="AB33" i="3"/>
  <c r="AA33" i="3"/>
  <c r="Z33" i="3"/>
  <c r="AD32" i="3"/>
  <c r="AE32" i="3" s="1"/>
  <c r="AB32" i="3"/>
  <c r="AA32" i="3"/>
  <c r="Z32" i="3"/>
  <c r="AD31" i="3"/>
  <c r="AE31" i="3" s="1"/>
  <c r="AB31" i="3"/>
  <c r="AA31" i="3"/>
  <c r="Z31" i="3"/>
  <c r="AD30" i="3"/>
  <c r="AE30" i="3" s="1"/>
  <c r="AB30" i="3"/>
  <c r="AA30" i="3"/>
  <c r="Z30" i="3"/>
  <c r="AD29" i="3"/>
  <c r="AE29" i="3" s="1"/>
  <c r="AB29" i="3"/>
  <c r="AA29" i="3"/>
  <c r="Z29" i="3"/>
  <c r="AD28" i="3"/>
  <c r="H43" i="3" s="1"/>
  <c r="AB28" i="3"/>
  <c r="AA28" i="3"/>
  <c r="Z28" i="3"/>
  <c r="H45" i="3" s="1"/>
  <c r="G47" i="3" s="1"/>
  <c r="M3" i="3"/>
  <c r="Z28" i="2"/>
  <c r="H45" i="2" s="1"/>
  <c r="AA28" i="2"/>
  <c r="AC28" i="3" l="1"/>
  <c r="AC30" i="3"/>
  <c r="AC32" i="3"/>
  <c r="AC34" i="3"/>
  <c r="AC36" i="3"/>
  <c r="AC45" i="3"/>
  <c r="AC47" i="3"/>
  <c r="AC46" i="3"/>
  <c r="AC54" i="3"/>
  <c r="AC57" i="3"/>
  <c r="AC60" i="3"/>
  <c r="AC62" i="3"/>
  <c r="AC64" i="3"/>
  <c r="AC29" i="3"/>
  <c r="AC31" i="3"/>
  <c r="AC33" i="3"/>
  <c r="AC35" i="3"/>
  <c r="AC37" i="3"/>
  <c r="AC50" i="3"/>
  <c r="AE65" i="3"/>
  <c r="H56" i="3"/>
  <c r="AE42" i="3"/>
  <c r="M56" i="3" s="1"/>
  <c r="AE28" i="3"/>
  <c r="H40" i="2"/>
  <c r="M3" i="2"/>
  <c r="Z51" i="2" l="1"/>
  <c r="Z52" i="2"/>
  <c r="Z53" i="2"/>
  <c r="Z54" i="2"/>
  <c r="Z55" i="2"/>
  <c r="Z56" i="2"/>
  <c r="Z57" i="2"/>
  <c r="Z58" i="2"/>
  <c r="Z59" i="2"/>
  <c r="Z60" i="2"/>
  <c r="Z61" i="2"/>
  <c r="Z62" i="2"/>
  <c r="Z63" i="2"/>
  <c r="Z64" i="2"/>
  <c r="Z65" i="2"/>
  <c r="Z50" i="2"/>
  <c r="Z41" i="2"/>
  <c r="H58" i="2" s="1"/>
  <c r="Z42" i="2"/>
  <c r="Z43" i="2"/>
  <c r="Z44" i="2"/>
  <c r="Z45" i="2"/>
  <c r="Z46" i="2"/>
  <c r="Z47" i="2"/>
  <c r="Z48" i="2"/>
  <c r="Z49" i="2"/>
  <c r="Z32" i="2"/>
  <c r="AD50" i="2"/>
  <c r="AE50" i="2" s="1"/>
  <c r="AD51" i="2"/>
  <c r="AE51" i="2" s="1"/>
  <c r="AD52" i="2"/>
  <c r="AE52" i="2" s="1"/>
  <c r="AD53" i="2"/>
  <c r="AE53" i="2" s="1"/>
  <c r="AD54" i="2"/>
  <c r="AE54" i="2" s="1"/>
  <c r="AD55" i="2"/>
  <c r="AE55" i="2" s="1"/>
  <c r="AD56" i="2"/>
  <c r="AE56" i="2" s="1"/>
  <c r="AD57" i="2"/>
  <c r="AE57" i="2" s="1"/>
  <c r="AD58" i="2"/>
  <c r="AE58" i="2" s="1"/>
  <c r="AD59" i="2"/>
  <c r="AE59" i="2" s="1"/>
  <c r="AD60" i="2"/>
  <c r="AE60" i="2" s="1"/>
  <c r="AD61" i="2"/>
  <c r="AE61" i="2" s="1"/>
  <c r="AD62" i="2"/>
  <c r="AE62" i="2" s="1"/>
  <c r="AD63" i="2"/>
  <c r="AE63" i="2" s="1"/>
  <c r="AD64" i="2"/>
  <c r="AE64" i="2" s="1"/>
  <c r="AD65" i="2"/>
  <c r="AE65" i="2" s="1"/>
  <c r="AD41" i="2"/>
  <c r="AD42" i="2"/>
  <c r="AE42" i="2" s="1"/>
  <c r="AD43" i="2"/>
  <c r="AE43" i="2" s="1"/>
  <c r="AD44" i="2"/>
  <c r="AE44" i="2" s="1"/>
  <c r="AD45" i="2"/>
  <c r="AE45" i="2" s="1"/>
  <c r="AD46" i="2"/>
  <c r="AE46" i="2" s="1"/>
  <c r="AD47" i="2"/>
  <c r="AE47" i="2" s="1"/>
  <c r="AD48" i="2"/>
  <c r="AE48" i="2" s="1"/>
  <c r="AD49" i="2"/>
  <c r="AE49" i="2" s="1"/>
  <c r="AD29" i="2"/>
  <c r="AE29" i="2" s="1"/>
  <c r="AD30" i="2"/>
  <c r="AE30" i="2" s="1"/>
  <c r="AD31" i="2"/>
  <c r="AE31" i="2" s="1"/>
  <c r="AD32" i="2"/>
  <c r="AE32" i="2" s="1"/>
  <c r="AD33" i="2"/>
  <c r="AE33" i="2" s="1"/>
  <c r="AD34" i="2"/>
  <c r="AE34" i="2" s="1"/>
  <c r="AD35" i="2"/>
  <c r="AE35" i="2" s="1"/>
  <c r="AD36" i="2"/>
  <c r="AE36" i="2" s="1"/>
  <c r="AD37" i="2"/>
  <c r="AE37" i="2" s="1"/>
  <c r="AD28" i="2"/>
  <c r="AB65" i="2"/>
  <c r="AA65" i="2"/>
  <c r="AB64" i="2"/>
  <c r="AA64" i="2"/>
  <c r="AB63" i="2"/>
  <c r="AA63" i="2"/>
  <c r="AB62" i="2"/>
  <c r="AA62" i="2"/>
  <c r="AB61" i="2"/>
  <c r="AA61" i="2"/>
  <c r="AB60" i="2"/>
  <c r="AA60" i="2"/>
  <c r="AB59" i="2"/>
  <c r="AA59" i="2"/>
  <c r="AB58" i="2"/>
  <c r="AA58" i="2"/>
  <c r="AB57" i="2"/>
  <c r="AA57" i="2"/>
  <c r="AB56" i="2"/>
  <c r="AA56" i="2"/>
  <c r="AB55" i="2"/>
  <c r="AA55" i="2"/>
  <c r="AB54" i="2"/>
  <c r="AA54" i="2"/>
  <c r="AB53" i="2"/>
  <c r="AA53" i="2"/>
  <c r="AB52" i="2"/>
  <c r="AA52" i="2"/>
  <c r="AB51" i="2"/>
  <c r="AA51" i="2"/>
  <c r="AB50" i="2"/>
  <c r="AA50" i="2"/>
  <c r="AB49" i="2"/>
  <c r="AA49" i="2"/>
  <c r="AB48" i="2"/>
  <c r="AA48" i="2"/>
  <c r="AB47" i="2"/>
  <c r="AA47" i="2"/>
  <c r="AB46" i="2"/>
  <c r="AA46" i="2"/>
  <c r="AB45" i="2"/>
  <c r="AA45" i="2"/>
  <c r="AB44" i="2"/>
  <c r="AA44" i="2"/>
  <c r="AB43" i="2"/>
  <c r="AA43" i="2"/>
  <c r="AB42" i="2"/>
  <c r="AA42" i="2"/>
  <c r="AB41" i="2"/>
  <c r="AA41" i="2"/>
  <c r="H53" i="2" s="1"/>
  <c r="K22" i="2"/>
  <c r="F24" i="2" s="1"/>
  <c r="Z29" i="2"/>
  <c r="Z30" i="2"/>
  <c r="Z31" i="2"/>
  <c r="Z33" i="2"/>
  <c r="Z34" i="2"/>
  <c r="Z35" i="2"/>
  <c r="Z36" i="2"/>
  <c r="Z37" i="2"/>
  <c r="L26" i="2"/>
  <c r="G47" i="2" s="1"/>
  <c r="AE41" i="2" l="1"/>
  <c r="M56" i="2" s="1"/>
  <c r="H56" i="2"/>
  <c r="H43" i="2"/>
  <c r="AE28" i="2"/>
  <c r="G60" i="2"/>
  <c r="AC42" i="2"/>
  <c r="AC44" i="2"/>
  <c r="AC46" i="2"/>
  <c r="AC48" i="2"/>
  <c r="AC50" i="2"/>
  <c r="AC52" i="2"/>
  <c r="AC54" i="2"/>
  <c r="AC56" i="2"/>
  <c r="AC58" i="2"/>
  <c r="AC60" i="2"/>
  <c r="AC62" i="2"/>
  <c r="AC64" i="2"/>
  <c r="AC41" i="2"/>
  <c r="AC43" i="2"/>
  <c r="AC45" i="2"/>
  <c r="AC47" i="2"/>
  <c r="AC49" i="2"/>
  <c r="AC51" i="2"/>
  <c r="AC53" i="2"/>
  <c r="AC55" i="2"/>
  <c r="AC57" i="2"/>
  <c r="AC59" i="2"/>
  <c r="AC61" i="2"/>
  <c r="AC63" i="2"/>
  <c r="AC65" i="2"/>
  <c r="AB37" i="2"/>
  <c r="AA37" i="2"/>
  <c r="AB36" i="2"/>
  <c r="AA36" i="2"/>
  <c r="AB35" i="2"/>
  <c r="AA35" i="2"/>
  <c r="AB34" i="2"/>
  <c r="AA34" i="2"/>
  <c r="AB33" i="2"/>
  <c r="AA33" i="2"/>
  <c r="AB32" i="2"/>
  <c r="AA32" i="2"/>
  <c r="AB31" i="2"/>
  <c r="AA31" i="2"/>
  <c r="AB30" i="2"/>
  <c r="AA30" i="2"/>
  <c r="AB29" i="2"/>
  <c r="AA29" i="2"/>
  <c r="AB28" i="2"/>
  <c r="AC28" i="2" l="1"/>
  <c r="AC30" i="2"/>
  <c r="AC32" i="2"/>
  <c r="AC34" i="2"/>
  <c r="AC36" i="2"/>
  <c r="AC29" i="2"/>
  <c r="AC31" i="2"/>
  <c r="AC33" i="2"/>
  <c r="AC35" i="2"/>
  <c r="AC37" i="2"/>
  <c r="V11" i="2"/>
  <c r="V10" i="2"/>
  <c r="V12" i="2"/>
  <c r="V13" i="2"/>
  <c r="V14" i="2"/>
</calcChain>
</file>

<file path=xl/comments1.xml><?xml version="1.0" encoding="utf-8"?>
<comments xmlns="http://schemas.openxmlformats.org/spreadsheetml/2006/main">
  <authors>
    <author>服部　慎也</author>
  </authors>
  <commentList>
    <comment ref="N10" authorId="0" shapeId="0">
      <text>
        <r>
          <rPr>
            <sz val="18"/>
            <color indexed="10"/>
            <rFont val="ＭＳ Ｐゴシック"/>
            <family val="3"/>
            <charset val="128"/>
          </rPr>
          <t>記載例を参考に青色の枠内に計画人口算出根拠を記載してください。</t>
        </r>
      </text>
    </comment>
    <comment ref="N19" authorId="0" shapeId="0">
      <text>
        <r>
          <rPr>
            <sz val="18"/>
            <color indexed="10"/>
            <rFont val="ＭＳ Ｐゴシック"/>
            <family val="3"/>
            <charset val="128"/>
          </rPr>
          <t>算出した計画人口を入力してください。</t>
        </r>
      </text>
    </comment>
    <comment ref="G22" authorId="0" shapeId="0">
      <text>
        <r>
          <rPr>
            <sz val="18"/>
            <color indexed="10"/>
            <rFont val="ＭＳ Ｐゴシック"/>
            <family val="3"/>
            <charset val="128"/>
          </rPr>
          <t>リストから選択してください。</t>
        </r>
      </text>
    </comment>
    <comment ref="I32" authorId="0" shapeId="0">
      <text>
        <r>
          <rPr>
            <sz val="18"/>
            <color indexed="10"/>
            <rFont val="ＭＳ Ｐゴシック"/>
            <family val="3"/>
            <charset val="128"/>
          </rPr>
          <t>リストから選択してください。</t>
        </r>
      </text>
    </comment>
    <comment ref="L32" authorId="0" shapeId="0">
      <text>
        <r>
          <rPr>
            <sz val="18"/>
            <color indexed="10"/>
            <rFont val="ＭＳ Ｐゴシック"/>
            <family val="3"/>
            <charset val="128"/>
          </rPr>
          <t>布設する取付管の勾配を入力してください。
（複数ある場合はその中の最少勾配、標準図に準拠する場合は10‰と入力してください）</t>
        </r>
      </text>
    </comment>
    <comment ref="I34" authorId="0" shapeId="0">
      <text>
        <r>
          <rPr>
            <sz val="18"/>
            <color indexed="10"/>
            <rFont val="ＭＳ Ｐゴシック"/>
            <family val="3"/>
            <charset val="128"/>
          </rPr>
          <t>リストから選択してください。
（本管を布設しない場合選択不要）</t>
        </r>
      </text>
    </comment>
    <comment ref="L34" authorId="0" shapeId="0">
      <text>
        <r>
          <rPr>
            <sz val="18"/>
            <color indexed="10"/>
            <rFont val="ＭＳ Ｐゴシック"/>
            <family val="3"/>
            <charset val="128"/>
          </rPr>
          <t>布設する本管の勾配を入力してください。
（本管を布設しない場合入力不要）
（複数ある場合は最少勾配を入力）</t>
        </r>
      </text>
    </comment>
  </commentList>
</comments>
</file>

<file path=xl/sharedStrings.xml><?xml version="1.0" encoding="utf-8"?>
<sst xmlns="http://schemas.openxmlformats.org/spreadsheetml/2006/main" count="633" uniqueCount="129">
  <si>
    <t>汚水流量計算書</t>
    <rPh sb="0" eb="2">
      <t>オスイ</t>
    </rPh>
    <rPh sb="2" eb="4">
      <t>リュウリョウ</t>
    </rPh>
    <rPh sb="4" eb="7">
      <t>ケイサンショ</t>
    </rPh>
    <phoneticPr fontId="3"/>
  </si>
  <si>
    <t>断面</t>
    <rPh sb="0" eb="2">
      <t>ダンメン</t>
    </rPh>
    <phoneticPr fontId="3"/>
  </si>
  <si>
    <t>潤辺長</t>
    <rPh sb="0" eb="1">
      <t>ジュン</t>
    </rPh>
    <rPh sb="1" eb="2">
      <t>ペン</t>
    </rPh>
    <rPh sb="2" eb="3">
      <t>チョウ</t>
    </rPh>
    <phoneticPr fontId="3"/>
  </si>
  <si>
    <t>径深</t>
    <rPh sb="0" eb="1">
      <t>ケイ</t>
    </rPh>
    <rPh sb="1" eb="2">
      <t>シン</t>
    </rPh>
    <phoneticPr fontId="3"/>
  </si>
  <si>
    <t>＝</t>
    <phoneticPr fontId="3"/>
  </si>
  <si>
    <t>Ｑ2＝</t>
    <phoneticPr fontId="3"/>
  </si>
  <si>
    <t>A×V</t>
    <phoneticPr fontId="3"/>
  </si>
  <si>
    <t>A＝</t>
    <phoneticPr fontId="3"/>
  </si>
  <si>
    <t>V＝</t>
    <phoneticPr fontId="3"/>
  </si>
  <si>
    <t>（ｍ/ｓ）</t>
    <phoneticPr fontId="3"/>
  </si>
  <si>
    <t>呼び寸法</t>
    <rPh sb="0" eb="1">
      <t>ヨ</t>
    </rPh>
    <rPh sb="2" eb="4">
      <t>スンポウ</t>
    </rPh>
    <phoneticPr fontId="3"/>
  </si>
  <si>
    <t>外径　　　（ｍｍ）</t>
    <rPh sb="0" eb="1">
      <t>ガイ</t>
    </rPh>
    <rPh sb="1" eb="2">
      <t>ケイ</t>
    </rPh>
    <phoneticPr fontId="3"/>
  </si>
  <si>
    <t>(許容値）</t>
    <rPh sb="1" eb="3">
      <t>キョヨウ</t>
    </rPh>
    <rPh sb="3" eb="4">
      <t>チ</t>
    </rPh>
    <phoneticPr fontId="3"/>
  </si>
  <si>
    <t>厚さ　　　（ｍｍ）　</t>
    <rPh sb="0" eb="1">
      <t>アツ</t>
    </rPh>
    <phoneticPr fontId="3"/>
  </si>
  <si>
    <t>内径　　　（ｍｍ）</t>
    <rPh sb="0" eb="2">
      <t>ナイケイ</t>
    </rPh>
    <phoneticPr fontId="3"/>
  </si>
  <si>
    <t>流速 Ｖ　　　　　　　　　　(1.0～1.8m/s)</t>
    <rPh sb="0" eb="2">
      <t>リュウソク</t>
    </rPh>
    <phoneticPr fontId="3"/>
  </si>
  <si>
    <r>
      <t>±0.16</t>
    </r>
    <r>
      <rPr>
        <sz val="11"/>
        <color theme="1"/>
        <rFont val="ＭＳ Ｐゴシック"/>
        <family val="2"/>
        <charset val="128"/>
        <scheme val="minor"/>
      </rPr>
      <t/>
    </r>
  </si>
  <si>
    <t>用途地域</t>
    <rPh sb="0" eb="2">
      <t>ヨウト</t>
    </rPh>
    <rPh sb="2" eb="4">
      <t>チイキ</t>
    </rPh>
    <phoneticPr fontId="3"/>
  </si>
  <si>
    <t>最大　　　汚水量</t>
    <rPh sb="0" eb="2">
      <t>サイダイ</t>
    </rPh>
    <rPh sb="5" eb="7">
      <t>オスイ</t>
    </rPh>
    <rPh sb="7" eb="8">
      <t>リョウ</t>
    </rPh>
    <phoneticPr fontId="3"/>
  </si>
  <si>
    <t>汚水量　　　　　　　　　Ｑ</t>
    <rPh sb="0" eb="2">
      <t>オスイ</t>
    </rPh>
    <rPh sb="2" eb="3">
      <t>リョウ</t>
    </rPh>
    <phoneticPr fontId="3"/>
  </si>
  <si>
    <t>商業地域</t>
    <rPh sb="0" eb="2">
      <t>ショウギョウ</t>
    </rPh>
    <rPh sb="2" eb="4">
      <t>チイキ</t>
    </rPh>
    <phoneticPr fontId="3"/>
  </si>
  <si>
    <t>準工業地域</t>
    <rPh sb="0" eb="1">
      <t>ジュン</t>
    </rPh>
    <rPh sb="1" eb="3">
      <t>コウギョウ</t>
    </rPh>
    <rPh sb="3" eb="5">
      <t>チイキ</t>
    </rPh>
    <phoneticPr fontId="3"/>
  </si>
  <si>
    <t>住居地域</t>
    <rPh sb="0" eb="2">
      <t>ジュウキョ</t>
    </rPh>
    <rPh sb="2" eb="4">
      <t>チイキ</t>
    </rPh>
    <phoneticPr fontId="3"/>
  </si>
  <si>
    <t>工業地域</t>
    <rPh sb="0" eb="2">
      <t>コウギョウ</t>
    </rPh>
    <rPh sb="2" eb="4">
      <t>チイキ</t>
    </rPh>
    <phoneticPr fontId="3"/>
  </si>
  <si>
    <t>調整区域</t>
    <rPh sb="0" eb="2">
      <t>チョウセイ</t>
    </rPh>
    <rPh sb="2" eb="4">
      <t>クイキ</t>
    </rPh>
    <phoneticPr fontId="3"/>
  </si>
  <si>
    <t>計画汚水量の算定</t>
    <rPh sb="0" eb="2">
      <t>ケイカク</t>
    </rPh>
    <rPh sb="2" eb="4">
      <t>オスイ</t>
    </rPh>
    <rPh sb="4" eb="5">
      <t>リョウ</t>
    </rPh>
    <rPh sb="6" eb="8">
      <t>サンテイ</t>
    </rPh>
    <phoneticPr fontId="3"/>
  </si>
  <si>
    <t>　アパート一棟（２Ｆ）１６室：　１６室×４人＝６４人</t>
    <rPh sb="18" eb="19">
      <t>シツ</t>
    </rPh>
    <rPh sb="21" eb="22">
      <t>ニン</t>
    </rPh>
    <rPh sb="25" eb="26">
      <t>ニン</t>
    </rPh>
    <phoneticPr fontId="3"/>
  </si>
  <si>
    <t>　浄化槽人員算定基準より</t>
    <rPh sb="1" eb="4">
      <t>ジョウカソウ</t>
    </rPh>
    <rPh sb="4" eb="6">
      <t>ジンイン</t>
    </rPh>
    <rPh sb="6" eb="8">
      <t>サンテイ</t>
    </rPh>
    <rPh sb="8" eb="10">
      <t>キジュン</t>
    </rPh>
    <phoneticPr fontId="3"/>
  </si>
  <si>
    <t>　店舗　：　ｎ＝０.０７５Ａ</t>
    <phoneticPr fontId="3"/>
  </si>
  <si>
    <t>　よって　０.０７５×８５３＝６４人</t>
    <rPh sb="17" eb="18">
      <t>ニン</t>
    </rPh>
    <phoneticPr fontId="3"/>
  </si>
  <si>
    <t>記載例１・・・戸建、宅地開発、アパート、マンション等</t>
    <rPh sb="0" eb="2">
      <t>キサイ</t>
    </rPh>
    <rPh sb="2" eb="3">
      <t>レイ</t>
    </rPh>
    <rPh sb="7" eb="9">
      <t>コダテ</t>
    </rPh>
    <rPh sb="10" eb="12">
      <t>タクチ</t>
    </rPh>
    <rPh sb="12" eb="14">
      <t>カイハツ</t>
    </rPh>
    <rPh sb="25" eb="26">
      <t>トウ</t>
    </rPh>
    <phoneticPr fontId="3"/>
  </si>
  <si>
    <t>記載例２・・・店舗、商業施設、病院、事務所、作業所、宿泊施設等</t>
    <rPh sb="0" eb="2">
      <t>キサイ</t>
    </rPh>
    <rPh sb="2" eb="3">
      <t>レイ</t>
    </rPh>
    <rPh sb="7" eb="9">
      <t>テンポ</t>
    </rPh>
    <rPh sb="10" eb="12">
      <t>ショウギョウ</t>
    </rPh>
    <rPh sb="12" eb="14">
      <t>シセツ</t>
    </rPh>
    <rPh sb="15" eb="17">
      <t>ビョウイン</t>
    </rPh>
    <rPh sb="18" eb="20">
      <t>ジム</t>
    </rPh>
    <rPh sb="20" eb="21">
      <t>ショ</t>
    </rPh>
    <rPh sb="22" eb="24">
      <t>サギョウ</t>
    </rPh>
    <rPh sb="24" eb="25">
      <t>ジョ</t>
    </rPh>
    <rPh sb="26" eb="28">
      <t>シュクハク</t>
    </rPh>
    <rPh sb="28" eb="30">
      <t>シセツ</t>
    </rPh>
    <rPh sb="30" eb="31">
      <t>トウ</t>
    </rPh>
    <phoneticPr fontId="3"/>
  </si>
  <si>
    <t>計画人口算出</t>
    <rPh sb="0" eb="2">
      <t>ケイカク</t>
    </rPh>
    <rPh sb="2" eb="4">
      <t>ジンコウ</t>
    </rPh>
    <rPh sb="4" eb="6">
      <t>サンシュツ</t>
    </rPh>
    <phoneticPr fontId="2"/>
  </si>
  <si>
    <t>人</t>
    <rPh sb="0" eb="1">
      <t>ニン</t>
    </rPh>
    <phoneticPr fontId="2"/>
  </si>
  <si>
    <t>よって計画人数</t>
    <phoneticPr fontId="2"/>
  </si>
  <si>
    <r>
      <t>（ｍ</t>
    </r>
    <r>
      <rPr>
        <vertAlign val="superscript"/>
        <sz val="12"/>
        <rFont val="ＭＳ 明朝"/>
        <family val="1"/>
        <charset val="128"/>
      </rPr>
      <t>3</t>
    </r>
    <r>
      <rPr>
        <sz val="12"/>
        <rFont val="ＭＳ 明朝"/>
        <family val="1"/>
        <charset val="128"/>
      </rPr>
      <t>/ｓ）</t>
    </r>
    <phoneticPr fontId="2"/>
  </si>
  <si>
    <t>取付管・本管の能力検討</t>
    <rPh sb="0" eb="3">
      <t>トリツケカン</t>
    </rPh>
    <rPh sb="4" eb="6">
      <t>ホンカン</t>
    </rPh>
    <rPh sb="7" eb="9">
      <t>ノウリョク</t>
    </rPh>
    <rPh sb="9" eb="11">
      <t>ケントウ</t>
    </rPh>
    <phoneticPr fontId="2"/>
  </si>
  <si>
    <t>A</t>
    <phoneticPr fontId="3"/>
  </si>
  <si>
    <t>P</t>
    <phoneticPr fontId="3"/>
  </si>
  <si>
    <t>R（R=A/P)</t>
    <phoneticPr fontId="3"/>
  </si>
  <si>
    <t>±0.4</t>
    <phoneticPr fontId="3"/>
  </si>
  <si>
    <t>±0.5</t>
    <phoneticPr fontId="3"/>
  </si>
  <si>
    <t>±4.0</t>
    <phoneticPr fontId="3"/>
  </si>
  <si>
    <t>管最大能力
Ｑ</t>
    <rPh sb="0" eb="1">
      <t>カン</t>
    </rPh>
    <rPh sb="1" eb="3">
      <t>サイダイ</t>
    </rPh>
    <rPh sb="3" eb="5">
      <t>ノウリョク</t>
    </rPh>
    <phoneticPr fontId="3"/>
  </si>
  <si>
    <t>Ｌ/人・日</t>
    <rPh sb="2" eb="3">
      <t>ニン</t>
    </rPh>
    <rPh sb="4" eb="5">
      <t>ニチ</t>
    </rPh>
    <phoneticPr fontId="2"/>
  </si>
  <si>
    <t>‰</t>
    <phoneticPr fontId="2"/>
  </si>
  <si>
    <t>　取付管・・・</t>
    <rPh sb="1" eb="4">
      <t>トリツケカン</t>
    </rPh>
    <phoneticPr fontId="2"/>
  </si>
  <si>
    <t>　本管・・・</t>
    <rPh sb="1" eb="2">
      <t>ホン</t>
    </rPh>
    <rPh sb="2" eb="3">
      <t>カン</t>
    </rPh>
    <phoneticPr fontId="2"/>
  </si>
  <si>
    <t>勾配</t>
    <rPh sb="0" eb="2">
      <t>コウバイ</t>
    </rPh>
    <phoneticPr fontId="2"/>
  </si>
  <si>
    <t>Ｑ3＝</t>
    <phoneticPr fontId="3"/>
  </si>
  <si>
    <t>計画汚水量Ｑ1=</t>
    <phoneticPr fontId="2"/>
  </si>
  <si>
    <t>・・・</t>
    <phoneticPr fontId="2"/>
  </si>
  <si>
    <r>
      <t>１/ｎ×Ｒ</t>
    </r>
    <r>
      <rPr>
        <vertAlign val="superscript"/>
        <sz val="12"/>
        <color theme="1"/>
        <rFont val="ＭＳ 明朝"/>
        <family val="1"/>
        <charset val="128"/>
      </rPr>
      <t>(</t>
    </r>
    <r>
      <rPr>
        <vertAlign val="superscript"/>
        <sz val="12"/>
        <rFont val="ＭＳ 明朝"/>
        <family val="1"/>
        <charset val="128"/>
      </rPr>
      <t>2/3</t>
    </r>
    <r>
      <rPr>
        <vertAlign val="superscript"/>
        <sz val="12"/>
        <color theme="1"/>
        <rFont val="ＭＳ 明朝"/>
        <family val="1"/>
        <charset val="128"/>
      </rPr>
      <t>)</t>
    </r>
    <r>
      <rPr>
        <sz val="12"/>
        <rFont val="ＭＳ 明朝"/>
        <family val="1"/>
        <charset val="128"/>
      </rPr>
      <t>×Ｉ</t>
    </r>
    <r>
      <rPr>
        <vertAlign val="superscript"/>
        <sz val="12"/>
        <color theme="1"/>
        <rFont val="ＭＳ 明朝"/>
        <family val="1"/>
        <charset val="128"/>
      </rPr>
      <t>(</t>
    </r>
    <r>
      <rPr>
        <vertAlign val="superscript"/>
        <sz val="12"/>
        <rFont val="ＭＳ 明朝"/>
        <family val="1"/>
        <charset val="128"/>
      </rPr>
      <t>1/2</t>
    </r>
    <r>
      <rPr>
        <vertAlign val="superscript"/>
        <sz val="12"/>
        <color theme="1"/>
        <rFont val="ＭＳ 明朝"/>
        <family val="1"/>
        <charset val="128"/>
      </rPr>
      <t>)</t>
    </r>
    <phoneticPr fontId="3"/>
  </si>
  <si>
    <r>
      <t>π×（Ｄ/２）</t>
    </r>
    <r>
      <rPr>
        <vertAlign val="superscript"/>
        <sz val="12"/>
        <rFont val="ＭＳ 明朝"/>
        <family val="1"/>
        <charset val="128"/>
      </rPr>
      <t>2</t>
    </r>
    <phoneticPr fontId="3"/>
  </si>
  <si>
    <r>
      <t>±0.</t>
    </r>
    <r>
      <rPr>
        <sz val="11"/>
        <color theme="1"/>
        <rFont val="ＭＳ 明朝"/>
        <family val="1"/>
        <charset val="128"/>
      </rPr>
      <t>8</t>
    </r>
    <phoneticPr fontId="3"/>
  </si>
  <si>
    <r>
      <t>±0.</t>
    </r>
    <r>
      <rPr>
        <sz val="11"/>
        <color theme="1"/>
        <rFont val="ＭＳ 明朝"/>
        <family val="1"/>
        <charset val="128"/>
      </rPr>
      <t>7</t>
    </r>
    <phoneticPr fontId="3"/>
  </si>
  <si>
    <r>
      <t>±1</t>
    </r>
    <r>
      <rPr>
        <sz val="11"/>
        <color theme="1"/>
        <rFont val="ＭＳ 明朝"/>
        <family val="1"/>
        <charset val="128"/>
      </rPr>
      <t>.0</t>
    </r>
    <phoneticPr fontId="3"/>
  </si>
  <si>
    <r>
      <t>±0.</t>
    </r>
    <r>
      <rPr>
        <sz val="11"/>
        <color theme="1"/>
        <rFont val="ＭＳ 明朝"/>
        <family val="1"/>
        <charset val="128"/>
      </rPr>
      <t>9</t>
    </r>
    <phoneticPr fontId="3"/>
  </si>
  <si>
    <r>
      <t>±</t>
    </r>
    <r>
      <rPr>
        <sz val="11"/>
        <color theme="1"/>
        <rFont val="ＭＳ 明朝"/>
        <family val="1"/>
        <charset val="128"/>
      </rPr>
      <t>1.2</t>
    </r>
    <phoneticPr fontId="3"/>
  </si>
  <si>
    <r>
      <t>±0.</t>
    </r>
    <r>
      <rPr>
        <sz val="11"/>
        <color theme="1"/>
        <rFont val="ＭＳ 明朝"/>
        <family val="1"/>
        <charset val="128"/>
      </rPr>
      <t>10</t>
    </r>
    <r>
      <rPr>
        <sz val="11"/>
        <rFont val="ＭＳ Ｐゴシック"/>
        <family val="3"/>
        <charset val="128"/>
      </rPr>
      <t/>
    </r>
  </si>
  <si>
    <r>
      <t>±1</t>
    </r>
    <r>
      <rPr>
        <sz val="11"/>
        <color theme="1"/>
        <rFont val="ＭＳ 明朝"/>
        <family val="1"/>
        <charset val="128"/>
      </rPr>
      <t>.4</t>
    </r>
    <phoneticPr fontId="3"/>
  </si>
  <si>
    <r>
      <t>±0.</t>
    </r>
    <r>
      <rPr>
        <sz val="11"/>
        <color theme="1"/>
        <rFont val="ＭＳ 明朝"/>
        <family val="1"/>
        <charset val="128"/>
      </rPr>
      <t>12</t>
    </r>
    <phoneticPr fontId="3"/>
  </si>
  <si>
    <r>
      <t>±0.</t>
    </r>
    <r>
      <rPr>
        <sz val="11"/>
        <color theme="1"/>
        <rFont val="ＭＳ 明朝"/>
        <family val="1"/>
        <charset val="128"/>
      </rPr>
      <t>13</t>
    </r>
    <r>
      <rPr>
        <sz val="11"/>
        <rFont val="ＭＳ Ｐゴシック"/>
        <family val="3"/>
        <charset val="128"/>
      </rPr>
      <t/>
    </r>
  </si>
  <si>
    <r>
      <t>±1</t>
    </r>
    <r>
      <rPr>
        <sz val="11"/>
        <color theme="1"/>
        <rFont val="ＭＳ 明朝"/>
        <family val="1"/>
        <charset val="128"/>
      </rPr>
      <t>.6</t>
    </r>
    <phoneticPr fontId="3"/>
  </si>
  <si>
    <r>
      <t>±0.1</t>
    </r>
    <r>
      <rPr>
        <sz val="11"/>
        <color theme="1"/>
        <rFont val="ＭＳ 明朝"/>
        <family val="1"/>
        <charset val="128"/>
      </rPr>
      <t>5</t>
    </r>
    <phoneticPr fontId="3"/>
  </si>
  <si>
    <r>
      <t>±1</t>
    </r>
    <r>
      <rPr>
        <sz val="11"/>
        <color theme="1"/>
        <rFont val="ＭＳ 明朝"/>
        <family val="1"/>
        <charset val="128"/>
      </rPr>
      <t>.8</t>
    </r>
    <phoneticPr fontId="3"/>
  </si>
  <si>
    <r>
      <t>±2</t>
    </r>
    <r>
      <rPr>
        <sz val="11"/>
        <color theme="1"/>
        <rFont val="ＭＳ 明朝"/>
        <family val="1"/>
        <charset val="128"/>
      </rPr>
      <t>.0</t>
    </r>
    <phoneticPr fontId="3"/>
  </si>
  <si>
    <r>
      <t>±0.</t>
    </r>
    <r>
      <rPr>
        <sz val="11"/>
        <color theme="1"/>
        <rFont val="ＭＳ 明朝"/>
        <family val="1"/>
        <charset val="128"/>
      </rPr>
      <t>32</t>
    </r>
    <phoneticPr fontId="3"/>
  </si>
  <si>
    <r>
      <t>±2</t>
    </r>
    <r>
      <rPr>
        <sz val="11"/>
        <color theme="1"/>
        <rFont val="ＭＳ 明朝"/>
        <family val="1"/>
        <charset val="128"/>
      </rPr>
      <t>.8</t>
    </r>
    <phoneticPr fontId="3"/>
  </si>
  <si>
    <r>
      <t>+</t>
    </r>
    <r>
      <rPr>
        <sz val="11"/>
        <color theme="1"/>
        <rFont val="ＭＳ 明朝"/>
        <family val="1"/>
        <charset val="128"/>
      </rPr>
      <t>3,-2</t>
    </r>
    <phoneticPr fontId="3"/>
  </si>
  <si>
    <r>
      <t>±</t>
    </r>
    <r>
      <rPr>
        <sz val="11"/>
        <color theme="1"/>
        <rFont val="ＭＳ 明朝"/>
        <family val="1"/>
        <charset val="128"/>
      </rPr>
      <t>3.0</t>
    </r>
    <phoneticPr fontId="3"/>
  </si>
  <si>
    <r>
      <t>+</t>
    </r>
    <r>
      <rPr>
        <sz val="11"/>
        <color theme="1"/>
        <rFont val="ＭＳ 明朝"/>
        <family val="1"/>
        <charset val="128"/>
      </rPr>
      <t>4,-2</t>
    </r>
    <phoneticPr fontId="3"/>
  </si>
  <si>
    <r>
      <t>+</t>
    </r>
    <r>
      <rPr>
        <sz val="11"/>
        <color theme="1"/>
        <rFont val="ＭＳ 明朝"/>
        <family val="1"/>
        <charset val="128"/>
      </rPr>
      <t>6,-3</t>
    </r>
    <phoneticPr fontId="3"/>
  </si>
  <si>
    <r>
      <t>±6</t>
    </r>
    <r>
      <rPr>
        <sz val="11"/>
        <color theme="1"/>
        <rFont val="ＭＳ 明朝"/>
        <family val="1"/>
        <charset val="128"/>
      </rPr>
      <t>.0</t>
    </r>
    <phoneticPr fontId="3"/>
  </si>
  <si>
    <r>
      <t>±</t>
    </r>
    <r>
      <rPr>
        <sz val="11"/>
        <color theme="1"/>
        <rFont val="ＭＳ 明朝"/>
        <family val="1"/>
        <charset val="128"/>
      </rPr>
      <t>6.0</t>
    </r>
    <phoneticPr fontId="3"/>
  </si>
  <si>
    <t>最大汚水量は</t>
    <rPh sb="0" eb="2">
      <t>サイダイ</t>
    </rPh>
    <rPh sb="2" eb="4">
      <t>オスイ</t>
    </rPh>
    <rPh sb="4" eb="5">
      <t>リョウ</t>
    </rPh>
    <phoneticPr fontId="2"/>
  </si>
  <si>
    <t>用途地域・・・</t>
    <rPh sb="0" eb="2">
      <t>ヨウト</t>
    </rPh>
    <rPh sb="2" eb="4">
      <t>チイキ</t>
    </rPh>
    <phoneticPr fontId="2"/>
  </si>
  <si>
    <t>管渠情報</t>
    <rPh sb="0" eb="2">
      <t>カンキョ</t>
    </rPh>
    <rPh sb="2" eb="4">
      <t>ジョウホウ</t>
    </rPh>
    <phoneticPr fontId="2"/>
  </si>
  <si>
    <r>
      <t>（ｍ</t>
    </r>
    <r>
      <rPr>
        <vertAlign val="superscript"/>
        <sz val="12"/>
        <rFont val="ＭＳ 明朝"/>
        <family val="1"/>
        <charset val="128"/>
      </rPr>
      <t>2</t>
    </r>
    <r>
      <rPr>
        <sz val="12"/>
        <rFont val="ＭＳ 明朝"/>
        <family val="1"/>
        <charset val="128"/>
      </rPr>
      <t>）</t>
    </r>
    <phoneticPr fontId="2"/>
  </si>
  <si>
    <t>　◎取付管能力</t>
    <rPh sb="2" eb="4">
      <t>トリツケ</t>
    </rPh>
    <rPh sb="4" eb="5">
      <t>カン</t>
    </rPh>
    <rPh sb="5" eb="7">
      <t>ノウリョク</t>
    </rPh>
    <phoneticPr fontId="3"/>
  </si>
  <si>
    <t>　◎本管能力</t>
    <rPh sb="2" eb="3">
      <t>ホン</t>
    </rPh>
    <rPh sb="3" eb="4">
      <t>カン</t>
    </rPh>
    <rPh sb="4" eb="6">
      <t>ノウリョク</t>
    </rPh>
    <phoneticPr fontId="3"/>
  </si>
  <si>
    <t>参考様式</t>
    <rPh sb="0" eb="2">
      <t>サンコウ</t>
    </rPh>
    <rPh sb="2" eb="4">
      <t>ヨウシキ</t>
    </rPh>
    <phoneticPr fontId="2"/>
  </si>
  <si>
    <t>VU150</t>
    <phoneticPr fontId="2"/>
  </si>
  <si>
    <t>VU100</t>
  </si>
  <si>
    <t>VU100</t>
    <phoneticPr fontId="2"/>
  </si>
  <si>
    <t>VU200</t>
    <phoneticPr fontId="2"/>
  </si>
  <si>
    <t>VU250</t>
  </si>
  <si>
    <t>VU300</t>
  </si>
  <si>
    <t>VU350</t>
  </si>
  <si>
    <t>VU400</t>
  </si>
  <si>
    <t>VU450</t>
  </si>
  <si>
    <t>VU500</t>
  </si>
  <si>
    <t>VU600</t>
    <phoneticPr fontId="2"/>
  </si>
  <si>
    <t>HP150</t>
    <phoneticPr fontId="2"/>
  </si>
  <si>
    <t>HP200</t>
    <phoneticPr fontId="2"/>
  </si>
  <si>
    <t>HP250</t>
    <phoneticPr fontId="2"/>
  </si>
  <si>
    <t>HP300</t>
  </si>
  <si>
    <t>HP350</t>
  </si>
  <si>
    <t>HP400</t>
  </si>
  <si>
    <t>HP450</t>
  </si>
  <si>
    <t>HP500</t>
  </si>
  <si>
    <t>HP600</t>
    <phoneticPr fontId="2"/>
  </si>
  <si>
    <t>HP700</t>
  </si>
  <si>
    <t>HP800</t>
  </si>
  <si>
    <t>HP900</t>
  </si>
  <si>
    <t>HP1000</t>
  </si>
  <si>
    <t>HP1100</t>
  </si>
  <si>
    <t>HP1200</t>
  </si>
  <si>
    <t>HP1350</t>
    <phoneticPr fontId="2"/>
  </si>
  <si>
    <t>管種・</t>
    <rPh sb="0" eb="2">
      <t>カンシュ</t>
    </rPh>
    <phoneticPr fontId="2"/>
  </si>
  <si>
    <t>管径 φ</t>
    <rPh sb="0" eb="1">
      <t>カン</t>
    </rPh>
    <rPh sb="1" eb="2">
      <t>ケイ</t>
    </rPh>
    <phoneticPr fontId="2"/>
  </si>
  <si>
    <r>
      <t>　店舗延べ床面積＝８５３ｍ</t>
    </r>
    <r>
      <rPr>
        <vertAlign val="superscript"/>
        <sz val="12"/>
        <rFont val="ＭＳ 明朝"/>
        <family val="1"/>
        <charset val="128"/>
      </rPr>
      <t>２</t>
    </r>
    <rPh sb="1" eb="3">
      <t>テンポ</t>
    </rPh>
    <rPh sb="3" eb="4">
      <t>ノ</t>
    </rPh>
    <rPh sb="5" eb="8">
      <t>ユカメンセキ</t>
    </rPh>
    <phoneticPr fontId="3"/>
  </si>
  <si>
    <t>参考様式（市HPよりダウンロードできます）</t>
    <rPh sb="0" eb="2">
      <t>サンコウ</t>
    </rPh>
    <rPh sb="2" eb="4">
      <t>ヨウシキ</t>
    </rPh>
    <rPh sb="5" eb="6">
      <t>シ</t>
    </rPh>
    <phoneticPr fontId="2"/>
  </si>
  <si>
    <t>（青色のセルに入力）</t>
    <rPh sb="1" eb="3">
      <t>アオイロ</t>
    </rPh>
    <rPh sb="7" eb="9">
      <t>ニュウリョク</t>
    </rPh>
    <phoneticPr fontId="2"/>
  </si>
  <si>
    <t>取付管</t>
    <rPh sb="0" eb="3">
      <t>トリツケカン</t>
    </rPh>
    <phoneticPr fontId="2"/>
  </si>
  <si>
    <t>本管</t>
    <rPh sb="0" eb="2">
      <t>ホンカン</t>
    </rPh>
    <phoneticPr fontId="2"/>
  </si>
  <si>
    <t>取付管の能力検討</t>
    <rPh sb="0" eb="3">
      <t>トリツケカン</t>
    </rPh>
    <rPh sb="4" eb="6">
      <t>ノウリョク</t>
    </rPh>
    <rPh sb="6" eb="8">
      <t>ケントウ</t>
    </rPh>
    <phoneticPr fontId="2"/>
  </si>
  <si>
    <t>最大汚水量</t>
    <rPh sb="0" eb="2">
      <t>サイダイ</t>
    </rPh>
    <rPh sb="2" eb="4">
      <t>オスイ</t>
    </rPh>
    <rPh sb="4" eb="5">
      <t>リョウ</t>
    </rPh>
    <phoneticPr fontId="3"/>
  </si>
  <si>
    <t>汚水量Ｑ</t>
    <rPh sb="0" eb="2">
      <t>オスイ</t>
    </rPh>
    <rPh sb="2" eb="3">
      <t>リョウ</t>
    </rPh>
    <phoneticPr fontId="3"/>
  </si>
  <si>
    <t>内径（ｍｍ）</t>
    <rPh sb="0" eb="2">
      <t>ナイケイ</t>
    </rPh>
    <phoneticPr fontId="3"/>
  </si>
  <si>
    <t>厚さ（ｍｍ）　</t>
    <rPh sb="0" eb="1">
      <t>アツ</t>
    </rPh>
    <phoneticPr fontId="3"/>
  </si>
  <si>
    <t>外径（ｍｍ）</t>
    <rPh sb="0" eb="1">
      <t>ガイ</t>
    </rPh>
    <rPh sb="1" eb="2">
      <t>ケイ</t>
    </rPh>
    <phoneticPr fontId="3"/>
  </si>
  <si>
    <r>
      <t>（ｍ</t>
    </r>
    <r>
      <rPr>
        <vertAlign val="superscript"/>
        <sz val="12"/>
        <rFont val="ＭＳ 明朝"/>
        <family val="1"/>
        <charset val="128"/>
      </rPr>
      <t>2</t>
    </r>
    <r>
      <rPr>
        <sz val="12"/>
        <rFont val="ＭＳ 明朝"/>
        <family val="1"/>
        <charset val="128"/>
      </rPr>
      <t>）</t>
    </r>
    <phoneticPr fontId="2"/>
  </si>
  <si>
    <r>
      <t>１/ｎ×Ｒ</t>
    </r>
    <r>
      <rPr>
        <vertAlign val="superscript"/>
        <sz val="12"/>
        <color theme="1"/>
        <rFont val="ＭＳ 明朝"/>
        <family val="1"/>
        <charset val="128"/>
      </rPr>
      <t>(</t>
    </r>
    <r>
      <rPr>
        <vertAlign val="superscript"/>
        <sz val="12"/>
        <rFont val="ＭＳ 明朝"/>
        <family val="1"/>
        <charset val="128"/>
      </rPr>
      <t>2/3</t>
    </r>
    <r>
      <rPr>
        <vertAlign val="superscript"/>
        <sz val="12"/>
        <color theme="1"/>
        <rFont val="ＭＳ 明朝"/>
        <family val="1"/>
        <charset val="128"/>
      </rPr>
      <t>)</t>
    </r>
    <r>
      <rPr>
        <sz val="12"/>
        <rFont val="ＭＳ 明朝"/>
        <family val="1"/>
        <charset val="128"/>
      </rPr>
      <t>×Ｉ</t>
    </r>
    <r>
      <rPr>
        <vertAlign val="superscript"/>
        <sz val="12"/>
        <color theme="1"/>
        <rFont val="ＭＳ 明朝"/>
        <family val="1"/>
        <charset val="128"/>
      </rPr>
      <t>(</t>
    </r>
    <r>
      <rPr>
        <vertAlign val="superscript"/>
        <sz val="12"/>
        <rFont val="ＭＳ 明朝"/>
        <family val="1"/>
        <charset val="128"/>
      </rPr>
      <t>1/2</t>
    </r>
    <r>
      <rPr>
        <vertAlign val="superscript"/>
        <sz val="12"/>
        <color theme="1"/>
        <rFont val="ＭＳ 明朝"/>
        <family val="1"/>
        <charset val="128"/>
      </rPr>
      <t>)</t>
    </r>
    <phoneticPr fontId="3"/>
  </si>
  <si>
    <r>
      <t>１/ｎ×Ｒ</t>
    </r>
    <r>
      <rPr>
        <vertAlign val="superscript"/>
        <sz val="12"/>
        <color theme="1"/>
        <rFont val="ＭＳ 明朝"/>
        <family val="1"/>
        <charset val="128"/>
      </rPr>
      <t>(</t>
    </r>
    <r>
      <rPr>
        <vertAlign val="superscript"/>
        <sz val="12"/>
        <rFont val="ＭＳ 明朝"/>
        <family val="1"/>
        <charset val="128"/>
      </rPr>
      <t>2/3</t>
    </r>
    <r>
      <rPr>
        <vertAlign val="superscript"/>
        <sz val="12"/>
        <color theme="1"/>
        <rFont val="ＭＳ 明朝"/>
        <family val="1"/>
        <charset val="128"/>
      </rPr>
      <t>)</t>
    </r>
    <r>
      <rPr>
        <sz val="12"/>
        <rFont val="ＭＳ 明朝"/>
        <family val="1"/>
        <charset val="128"/>
      </rPr>
      <t>×Ｉ</t>
    </r>
    <r>
      <rPr>
        <vertAlign val="superscript"/>
        <sz val="12"/>
        <color theme="1"/>
        <rFont val="ＭＳ 明朝"/>
        <family val="1"/>
        <charset val="128"/>
      </rPr>
      <t>(</t>
    </r>
    <r>
      <rPr>
        <vertAlign val="superscript"/>
        <sz val="12"/>
        <rFont val="ＭＳ 明朝"/>
        <family val="1"/>
        <charset val="128"/>
      </rPr>
      <t>1/2</t>
    </r>
    <r>
      <rPr>
        <vertAlign val="superscript"/>
        <sz val="12"/>
        <color theme="1"/>
        <rFont val="ＭＳ 明朝"/>
        <family val="1"/>
        <charset val="128"/>
      </rPr>
      <t>)</t>
    </r>
    <phoneticPr fontId="3"/>
  </si>
  <si>
    <r>
      <t>（ｍ</t>
    </r>
    <r>
      <rPr>
        <vertAlign val="superscript"/>
        <sz val="12"/>
        <rFont val="ＭＳ 明朝"/>
        <family val="1"/>
        <charset val="128"/>
      </rPr>
      <t>3</t>
    </r>
    <r>
      <rPr>
        <sz val="12"/>
        <rFont val="ＭＳ 明朝"/>
        <family val="1"/>
        <charset val="128"/>
      </rPr>
      <t>/ｓ）</t>
    </r>
    <phoneticPr fontId="2"/>
  </si>
  <si>
    <t>①計画汚水量の算定</t>
    <rPh sb="1" eb="3">
      <t>ケイカク</t>
    </rPh>
    <rPh sb="3" eb="5">
      <t>オスイ</t>
    </rPh>
    <rPh sb="5" eb="6">
      <t>リョウ</t>
    </rPh>
    <rPh sb="7" eb="9">
      <t>サンテイ</t>
    </rPh>
    <phoneticPr fontId="3"/>
  </si>
  <si>
    <t>②取付管・本管の能力検討</t>
    <rPh sb="1" eb="4">
      <t>トリツケカン</t>
    </rPh>
    <rPh sb="5" eb="7">
      <t>ホンカン</t>
    </rPh>
    <rPh sb="8" eb="10">
      <t>ノウリョク</t>
    </rPh>
    <rPh sb="10" eb="12">
      <t>ケントウ</t>
    </rPh>
    <phoneticPr fontId="2"/>
  </si>
  <si>
    <t>VU200</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</si>
</sst>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_ "/>
    <numFmt numFmtId="177" formatCode="0.000_ "/>
    <numFmt numFmtId="178" formatCode="0.0000_ "/>
    <numFmt numFmtId="179" formatCode="0.00000_ "/>
    <numFmt numFmtId="180" formatCode="[$-411]ggge&quot;年&quot;m&quot;月&quot;d&quot;日&quot;;@"/>
    <numFmt numFmtId="181" formatCode="0_ "/>
  </numFmts>
  <fonts count="17"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name val="ＭＳ 明朝"/>
      <family val="1"/>
      <charset val="128"/>
    </font>
    <font>
      <sz val="12"/>
      <name val="ＭＳ 明朝"/>
      <family val="1"/>
      <charset val="128"/>
    </font>
    <font>
      <b/>
      <sz val="12"/>
      <name val="ＭＳ 明朝"/>
      <family val="1"/>
      <charset val="128"/>
    </font>
    <font>
      <sz val="11"/>
      <color theme="1"/>
      <name val="ＭＳ 明朝"/>
      <family val="1"/>
      <charset val="128"/>
    </font>
    <font>
      <b/>
      <sz val="12"/>
      <color rgb="FFFF0000"/>
      <name val="ＭＳ 明朝"/>
      <family val="1"/>
      <charset val="128"/>
    </font>
    <font>
      <vertAlign val="superscript"/>
      <sz val="12"/>
      <name val="ＭＳ 明朝"/>
      <family val="1"/>
      <charset val="128"/>
    </font>
    <font>
      <vertAlign val="superscript"/>
      <sz val="12"/>
      <color theme="1"/>
      <name val="ＭＳ 明朝"/>
      <family val="1"/>
      <charset val="128"/>
    </font>
    <font>
      <b/>
      <sz val="11"/>
      <name val="ＭＳ 明朝"/>
      <family val="1"/>
      <charset val="128"/>
    </font>
    <font>
      <sz val="14"/>
      <name val="ＭＳ 明朝"/>
      <family val="1"/>
      <charset val="128"/>
    </font>
    <font>
      <sz val="12"/>
      <color theme="1"/>
      <name val="ＭＳ Ｐゴシック"/>
      <family val="2"/>
      <charset val="128"/>
      <scheme val="minor"/>
    </font>
    <font>
      <sz val="12"/>
      <color theme="1"/>
      <name val="ＭＳ 明朝"/>
      <family val="1"/>
      <charset val="128"/>
    </font>
    <font>
      <sz val="18"/>
      <color indexed="10"/>
      <name val="ＭＳ Ｐゴシック"/>
      <family val="3"/>
      <charset val="128"/>
    </font>
    <font>
      <b/>
      <sz val="16"/>
      <name val="ＭＳ 明朝"/>
      <family val="1"/>
      <charset val="128"/>
    </font>
  </fonts>
  <fills count="3">
    <fill>
      <patternFill patternType="none"/>
    </fill>
    <fill>
      <patternFill patternType="gray125"/>
    </fill>
    <fill>
      <patternFill patternType="solid">
        <fgColor rgb="FFCCECFF"/>
        <bgColor indexed="64"/>
      </patternFill>
    </fill>
  </fills>
  <borders count="50">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hair">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diagonal/>
    </border>
    <border>
      <left/>
      <right style="hair">
        <color indexed="64"/>
      </right>
      <top style="hair">
        <color indexed="64"/>
      </top>
      <bottom/>
      <diagonal/>
    </border>
    <border>
      <left style="hair">
        <color indexed="64"/>
      </left>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right/>
      <top/>
      <bottom style="hair">
        <color indexed="64"/>
      </bottom>
      <diagonal/>
    </border>
  </borders>
  <cellStyleXfs count="2">
    <xf numFmtId="0" fontId="0" fillId="0" borderId="0">
      <alignment vertical="center"/>
    </xf>
    <xf numFmtId="0" fontId="1" fillId="0" borderId="0">
      <alignment vertical="center"/>
    </xf>
  </cellStyleXfs>
  <cellXfs count="187">
    <xf numFmtId="0" fontId="0" fillId="0" borderId="0" xfId="0">
      <alignment vertical="center"/>
    </xf>
    <xf numFmtId="0" fontId="4" fillId="0" borderId="0" xfId="1" applyFont="1" applyAlignment="1">
      <alignment horizontal="center" vertical="center"/>
    </xf>
    <xf numFmtId="0" fontId="5" fillId="0" borderId="0" xfId="1" applyFont="1" applyFill="1" applyBorder="1" applyAlignment="1">
      <alignment horizontal="left" vertical="center"/>
    </xf>
    <xf numFmtId="0" fontId="4" fillId="0" borderId="0" xfId="1" applyFont="1" applyFill="1" applyBorder="1" applyAlignment="1">
      <alignment horizontal="center" vertical="center"/>
    </xf>
    <xf numFmtId="177" fontId="4" fillId="0" borderId="0" xfId="1" applyNumberFormat="1" applyFont="1" applyFill="1" applyBorder="1" applyAlignment="1">
      <alignment horizontal="center" vertical="center"/>
    </xf>
    <xf numFmtId="0" fontId="5" fillId="0" borderId="0" xfId="1" applyFont="1" applyAlignment="1">
      <alignment horizontal="center" vertical="center"/>
    </xf>
    <xf numFmtId="0" fontId="5" fillId="0" borderId="0" xfId="1" applyFont="1" applyFill="1" applyBorder="1" applyAlignment="1">
      <alignment vertical="center"/>
    </xf>
    <xf numFmtId="176" fontId="6" fillId="0" borderId="0" xfId="1" applyNumberFormat="1" applyFont="1" applyFill="1" applyBorder="1" applyAlignment="1">
      <alignment horizontal="center" vertical="center"/>
    </xf>
    <xf numFmtId="178" fontId="5" fillId="0" borderId="0" xfId="1" applyNumberFormat="1" applyFont="1" applyFill="1" applyBorder="1" applyAlignment="1">
      <alignment vertical="center"/>
    </xf>
    <xf numFmtId="178" fontId="4" fillId="0" borderId="0" xfId="1" applyNumberFormat="1" applyFont="1" applyFill="1" applyBorder="1" applyAlignment="1">
      <alignment vertical="center"/>
    </xf>
    <xf numFmtId="178" fontId="4" fillId="0" borderId="0" xfId="1" applyNumberFormat="1" applyFont="1" applyFill="1" applyBorder="1" applyAlignment="1">
      <alignment horizontal="center" vertical="center"/>
    </xf>
    <xf numFmtId="176" fontId="5" fillId="0" borderId="0" xfId="1" applyNumberFormat="1" applyFont="1" applyFill="1" applyBorder="1" applyAlignment="1">
      <alignment horizontal="left" vertical="center"/>
    </xf>
    <xf numFmtId="49" fontId="5" fillId="0" borderId="0" xfId="1" applyNumberFormat="1" applyFont="1" applyFill="1" applyBorder="1" applyAlignment="1">
      <alignment horizontal="center" vertical="center"/>
    </xf>
    <xf numFmtId="176" fontId="5" fillId="0" borderId="0" xfId="1" applyNumberFormat="1" applyFont="1" applyFill="1" applyBorder="1" applyAlignment="1">
      <alignment horizontal="right" vertical="center"/>
    </xf>
    <xf numFmtId="0" fontId="5" fillId="0" borderId="0" xfId="1" applyFont="1" applyAlignment="1">
      <alignment horizontal="left" vertical="center"/>
    </xf>
    <xf numFmtId="49" fontId="5" fillId="0" borderId="0" xfId="1" applyNumberFormat="1" applyFont="1" applyFill="1" applyBorder="1" applyAlignment="1">
      <alignment horizontal="right" vertical="center"/>
    </xf>
    <xf numFmtId="0" fontId="5" fillId="0" borderId="0" xfId="1" applyFont="1" applyAlignment="1">
      <alignment horizontal="right" vertical="center"/>
    </xf>
    <xf numFmtId="49" fontId="5" fillId="0" borderId="0" xfId="1" applyNumberFormat="1" applyFont="1" applyFill="1" applyBorder="1" applyAlignment="1">
      <alignment horizontal="left" vertical="center"/>
    </xf>
    <xf numFmtId="0" fontId="5" fillId="0" borderId="0" xfId="1" applyFont="1" applyFill="1" applyBorder="1" applyAlignment="1">
      <alignment horizontal="center" vertical="center"/>
    </xf>
    <xf numFmtId="0" fontId="6" fillId="0" borderId="0" xfId="1" applyFont="1" applyFill="1" applyBorder="1" applyAlignment="1">
      <alignment horizontal="left" vertical="center" wrapText="1"/>
    </xf>
    <xf numFmtId="179" fontId="5" fillId="0" borderId="0" xfId="1" applyNumberFormat="1" applyFont="1" applyFill="1" applyBorder="1" applyAlignment="1">
      <alignment horizontal="center" vertical="center"/>
    </xf>
    <xf numFmtId="0" fontId="5" fillId="0" borderId="0" xfId="1" applyFont="1" applyFill="1" applyBorder="1" applyAlignment="1">
      <alignment horizontal="center" vertical="center" shrinkToFit="1"/>
    </xf>
    <xf numFmtId="0" fontId="4" fillId="0" borderId="0" xfId="1" applyFont="1" applyBorder="1" applyAlignment="1">
      <alignment horizontal="center" vertical="center"/>
    </xf>
    <xf numFmtId="0" fontId="6" fillId="0" borderId="0" xfId="1" applyFont="1" applyFill="1" applyBorder="1" applyAlignment="1">
      <alignment vertical="center"/>
    </xf>
    <xf numFmtId="49" fontId="5" fillId="0" borderId="17" xfId="1" applyNumberFormat="1" applyFont="1" applyFill="1" applyBorder="1" applyAlignment="1">
      <alignment horizontal="center" vertical="center"/>
    </xf>
    <xf numFmtId="176" fontId="6" fillId="0" borderId="17" xfId="1" applyNumberFormat="1" applyFont="1" applyFill="1" applyBorder="1" applyAlignment="1">
      <alignment horizontal="center" vertical="center"/>
    </xf>
    <xf numFmtId="0" fontId="5" fillId="0" borderId="9" xfId="1" applyFont="1" applyFill="1" applyBorder="1" applyAlignment="1">
      <alignment horizontal="center" vertical="center"/>
    </xf>
    <xf numFmtId="0" fontId="5" fillId="0" borderId="17" xfId="1" applyFont="1" applyFill="1" applyBorder="1" applyAlignment="1">
      <alignment horizontal="center" vertical="center"/>
    </xf>
    <xf numFmtId="0" fontId="5" fillId="0" borderId="9" xfId="1" applyFont="1" applyFill="1" applyBorder="1" applyAlignment="1">
      <alignment vertical="center"/>
    </xf>
    <xf numFmtId="176" fontId="6" fillId="0" borderId="9" xfId="1" applyNumberFormat="1" applyFont="1" applyFill="1" applyBorder="1" applyAlignment="1">
      <alignment horizontal="center" vertical="center"/>
    </xf>
    <xf numFmtId="0" fontId="5" fillId="0" borderId="26" xfId="1" applyFont="1" applyFill="1" applyBorder="1" applyAlignment="1">
      <alignment vertical="center"/>
    </xf>
    <xf numFmtId="0" fontId="5" fillId="0" borderId="10" xfId="1" applyFont="1" applyFill="1" applyBorder="1" applyAlignment="1">
      <alignment vertical="center"/>
    </xf>
    <xf numFmtId="0" fontId="5" fillId="0" borderId="17" xfId="1" applyFont="1" applyFill="1" applyBorder="1" applyAlignment="1">
      <alignment horizontal="left" vertical="center"/>
    </xf>
    <xf numFmtId="0" fontId="6" fillId="0" borderId="4" xfId="1" applyFont="1" applyFill="1" applyBorder="1" applyAlignment="1">
      <alignment vertical="center"/>
    </xf>
    <xf numFmtId="0" fontId="5" fillId="0" borderId="0" xfId="1" applyNumberFormat="1" applyFont="1" applyFill="1" applyBorder="1" applyAlignment="1">
      <alignment horizontal="left" vertical="center"/>
    </xf>
    <xf numFmtId="0" fontId="6" fillId="0" borderId="0" xfId="1" applyFont="1" applyFill="1" applyBorder="1" applyAlignment="1">
      <alignment horizontal="left" vertical="center"/>
    </xf>
    <xf numFmtId="0" fontId="4" fillId="0" borderId="0" xfId="1" applyFont="1" applyFill="1" applyAlignment="1">
      <alignment horizontal="center" vertical="center"/>
    </xf>
    <xf numFmtId="0" fontId="7" fillId="0" borderId="3"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40" xfId="0" applyFont="1" applyFill="1" applyBorder="1" applyAlignment="1">
      <alignment horizontal="center" vertical="center"/>
    </xf>
    <xf numFmtId="0" fontId="7" fillId="0" borderId="40" xfId="0" applyFont="1" applyFill="1" applyBorder="1" applyAlignment="1">
      <alignment horizontal="center" vertical="center" shrinkToFit="1"/>
    </xf>
    <xf numFmtId="0" fontId="7" fillId="0" borderId="18" xfId="0" applyFont="1" applyFill="1" applyBorder="1" applyAlignment="1">
      <alignment horizontal="center" vertical="center"/>
    </xf>
    <xf numFmtId="179" fontId="7" fillId="0" borderId="24" xfId="0" applyNumberFormat="1" applyFont="1" applyFill="1" applyBorder="1" applyAlignment="1">
      <alignment horizontal="center" vertical="center"/>
    </xf>
    <xf numFmtId="0" fontId="7" fillId="0" borderId="24" xfId="0" applyFont="1" applyFill="1" applyBorder="1" applyAlignment="1">
      <alignment horizontal="center" vertical="center"/>
    </xf>
    <xf numFmtId="0" fontId="7" fillId="0" borderId="24" xfId="0" applyFont="1" applyFill="1" applyBorder="1" applyAlignment="1">
      <alignment horizontal="center" vertical="center" shrinkToFit="1"/>
    </xf>
    <xf numFmtId="0" fontId="7" fillId="0" borderId="39" xfId="0" applyFont="1" applyFill="1" applyBorder="1" applyAlignment="1">
      <alignment horizontal="center" vertical="center"/>
    </xf>
    <xf numFmtId="0" fontId="7" fillId="0" borderId="32" xfId="0" applyFont="1" applyFill="1" applyBorder="1" applyAlignment="1">
      <alignment horizontal="center" vertical="center"/>
    </xf>
    <xf numFmtId="0" fontId="7" fillId="0" borderId="32" xfId="0" applyFont="1" applyFill="1" applyBorder="1" applyAlignment="1">
      <alignment horizontal="center" vertical="center" shrinkToFit="1"/>
    </xf>
    <xf numFmtId="179" fontId="7" fillId="0" borderId="32" xfId="0" applyNumberFormat="1" applyFont="1" applyFill="1" applyBorder="1" applyAlignment="1">
      <alignment horizontal="center" vertical="center"/>
    </xf>
    <xf numFmtId="0" fontId="7" fillId="0" borderId="0" xfId="0" applyFont="1" applyFill="1" applyAlignment="1">
      <alignment horizontal="center" vertical="center"/>
    </xf>
    <xf numFmtId="0" fontId="5" fillId="0" borderId="0" xfId="1" applyNumberFormat="1" applyFont="1" applyFill="1" applyBorder="1" applyAlignment="1">
      <alignment horizontal="center" vertical="center"/>
    </xf>
    <xf numFmtId="181" fontId="5" fillId="0" borderId="0" xfId="1" applyNumberFormat="1" applyFont="1" applyFill="1" applyBorder="1" applyAlignment="1">
      <alignment horizontal="center" vertical="center"/>
    </xf>
    <xf numFmtId="0" fontId="5" fillId="0" borderId="0" xfId="1" applyFont="1" applyFill="1" applyBorder="1" applyAlignment="1">
      <alignment horizontal="right" vertical="center"/>
    </xf>
    <xf numFmtId="0" fontId="5" fillId="0" borderId="0" xfId="1" applyNumberFormat="1" applyFont="1" applyFill="1" applyBorder="1" applyAlignment="1">
      <alignment horizontal="right" vertical="center"/>
    </xf>
    <xf numFmtId="0" fontId="6" fillId="0" borderId="0" xfId="1" applyFont="1" applyFill="1" applyBorder="1" applyAlignment="1">
      <alignment vertical="center" wrapText="1"/>
    </xf>
    <xf numFmtId="0" fontId="4" fillId="0" borderId="12" xfId="0" applyFont="1" applyFill="1" applyBorder="1" applyAlignment="1">
      <alignment horizontal="center" vertical="center" shrinkToFit="1"/>
    </xf>
    <xf numFmtId="0" fontId="7" fillId="0" borderId="0" xfId="0" applyFont="1" applyFill="1" applyBorder="1" applyAlignment="1">
      <alignment horizontal="center" vertical="center"/>
    </xf>
    <xf numFmtId="176" fontId="11" fillId="0" borderId="19" xfId="0" applyNumberFormat="1" applyFont="1" applyFill="1" applyBorder="1" applyAlignment="1">
      <alignment horizontal="center" vertical="center"/>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22" xfId="0" applyFont="1" applyFill="1" applyBorder="1" applyAlignment="1">
      <alignment horizontal="center" vertical="center"/>
    </xf>
    <xf numFmtId="0" fontId="7" fillId="0" borderId="22" xfId="0" applyFont="1" applyFill="1" applyBorder="1" applyAlignment="1">
      <alignment horizontal="center" vertical="center"/>
    </xf>
    <xf numFmtId="178" fontId="7" fillId="0" borderId="23" xfId="0" applyNumberFormat="1" applyFont="1" applyFill="1" applyBorder="1" applyAlignment="1">
      <alignment vertical="center"/>
    </xf>
    <xf numFmtId="178" fontId="7" fillId="0" borderId="24" xfId="0" applyNumberFormat="1" applyFont="1" applyFill="1" applyBorder="1" applyAlignment="1">
      <alignment horizontal="center" vertical="center"/>
    </xf>
    <xf numFmtId="178" fontId="7" fillId="0" borderId="25" xfId="0" applyNumberFormat="1" applyFont="1" applyFill="1" applyBorder="1" applyAlignment="1">
      <alignment horizontal="center" vertical="center"/>
    </xf>
    <xf numFmtId="176" fontId="11" fillId="0" borderId="27" xfId="0" applyNumberFormat="1" applyFont="1" applyFill="1" applyBorder="1" applyAlignment="1">
      <alignment horizontal="center" vertical="center"/>
    </xf>
    <xf numFmtId="0" fontId="4" fillId="0" borderId="28"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30" xfId="0" applyFont="1" applyFill="1" applyBorder="1" applyAlignment="1">
      <alignment horizontal="center" vertical="center"/>
    </xf>
    <xf numFmtId="0" fontId="7" fillId="0" borderId="30" xfId="0" applyFont="1" applyFill="1" applyBorder="1" applyAlignment="1">
      <alignment horizontal="center" vertical="center"/>
    </xf>
    <xf numFmtId="0" fontId="7" fillId="0" borderId="0" xfId="0" applyFont="1" applyFill="1" applyBorder="1" applyAlignment="1">
      <alignment vertical="center"/>
    </xf>
    <xf numFmtId="176" fontId="11" fillId="0" borderId="33" xfId="0" applyNumberFormat="1" applyFont="1" applyFill="1" applyBorder="1" applyAlignment="1">
      <alignment horizontal="center" vertical="center"/>
    </xf>
    <xf numFmtId="0" fontId="4" fillId="0" borderId="34" xfId="0" applyFont="1" applyFill="1" applyBorder="1" applyAlignment="1">
      <alignment horizontal="center" vertical="center"/>
    </xf>
    <xf numFmtId="0" fontId="4" fillId="0" borderId="35" xfId="0" applyFont="1" applyFill="1" applyBorder="1" applyAlignment="1">
      <alignment horizontal="center" vertical="center"/>
    </xf>
    <xf numFmtId="0" fontId="4" fillId="0" borderId="36" xfId="0" applyFont="1" applyFill="1" applyBorder="1" applyAlignment="1">
      <alignment horizontal="center" vertical="center"/>
    </xf>
    <xf numFmtId="0" fontId="7" fillId="0" borderId="36" xfId="0" applyFont="1" applyFill="1" applyBorder="1" applyAlignment="1">
      <alignment horizontal="center" vertical="center"/>
    </xf>
    <xf numFmtId="178" fontId="7" fillId="0" borderId="32" xfId="0" applyNumberFormat="1" applyFont="1" applyFill="1" applyBorder="1" applyAlignment="1">
      <alignment horizontal="center" vertical="center"/>
    </xf>
    <xf numFmtId="178" fontId="7" fillId="0" borderId="38" xfId="0" applyNumberFormat="1" applyFont="1" applyFill="1" applyBorder="1" applyAlignment="1">
      <alignment horizontal="center" vertical="center"/>
    </xf>
    <xf numFmtId="178" fontId="7" fillId="0" borderId="18" xfId="0" applyNumberFormat="1" applyFont="1" applyFill="1" applyBorder="1" applyAlignment="1">
      <alignment horizontal="center" vertical="center"/>
    </xf>
    <xf numFmtId="178" fontId="7" fillId="0" borderId="41" xfId="0" applyNumberFormat="1" applyFont="1" applyFill="1" applyBorder="1" applyAlignment="1">
      <alignment horizontal="center" vertical="center"/>
    </xf>
    <xf numFmtId="177" fontId="7" fillId="0" borderId="23" xfId="0" applyNumberFormat="1" applyFont="1" applyFill="1" applyBorder="1" applyAlignment="1">
      <alignment vertical="center"/>
    </xf>
    <xf numFmtId="49" fontId="4" fillId="0" borderId="28" xfId="0" applyNumberFormat="1" applyFont="1" applyFill="1" applyBorder="1" applyAlignment="1">
      <alignment horizontal="center" vertical="center"/>
    </xf>
    <xf numFmtId="49" fontId="4" fillId="0" borderId="30" xfId="0" applyNumberFormat="1" applyFont="1" applyFill="1" applyBorder="1" applyAlignment="1">
      <alignment horizontal="center" vertical="center"/>
    </xf>
    <xf numFmtId="49" fontId="4" fillId="0" borderId="34" xfId="0" applyNumberFormat="1" applyFont="1" applyFill="1" applyBorder="1" applyAlignment="1">
      <alignment horizontal="center" vertical="center"/>
    </xf>
    <xf numFmtId="0" fontId="7" fillId="0" borderId="35" xfId="0" applyFont="1" applyFill="1" applyBorder="1" applyAlignment="1">
      <alignment horizontal="center" vertical="center"/>
    </xf>
    <xf numFmtId="49" fontId="4" fillId="0" borderId="36" xfId="0" applyNumberFormat="1" applyFont="1" applyFill="1" applyBorder="1" applyAlignment="1">
      <alignment horizontal="center" vertical="center"/>
    </xf>
    <xf numFmtId="177" fontId="7" fillId="0" borderId="22" xfId="0" applyNumberFormat="1" applyFont="1" applyFill="1" applyBorder="1" applyAlignment="1">
      <alignment horizontal="center" vertical="center"/>
    </xf>
    <xf numFmtId="178" fontId="7" fillId="0" borderId="31" xfId="0" applyNumberFormat="1" applyFont="1" applyFill="1" applyBorder="1" applyAlignment="1">
      <alignment vertical="center"/>
    </xf>
    <xf numFmtId="177" fontId="7" fillId="0" borderId="31" xfId="0" applyNumberFormat="1" applyFont="1" applyFill="1" applyBorder="1" applyAlignment="1">
      <alignment vertical="center"/>
    </xf>
    <xf numFmtId="177" fontId="7" fillId="0" borderId="30" xfId="0" applyNumberFormat="1" applyFont="1" applyFill="1" applyBorder="1" applyAlignment="1">
      <alignment horizontal="center" vertical="center"/>
    </xf>
    <xf numFmtId="178" fontId="7" fillId="0" borderId="37" xfId="0" applyNumberFormat="1" applyFont="1" applyFill="1" applyBorder="1" applyAlignment="1">
      <alignment vertical="center"/>
    </xf>
    <xf numFmtId="177" fontId="7" fillId="0" borderId="37" xfId="0" applyNumberFormat="1" applyFont="1" applyFill="1" applyBorder="1" applyAlignment="1">
      <alignment vertical="center"/>
    </xf>
    <xf numFmtId="177" fontId="7" fillId="0" borderId="36" xfId="0" applyNumberFormat="1" applyFont="1" applyFill="1" applyBorder="1" applyAlignment="1">
      <alignment horizontal="center" vertical="center"/>
    </xf>
    <xf numFmtId="0" fontId="12" fillId="0" borderId="0" xfId="1" applyFont="1" applyFill="1" applyBorder="1" applyAlignment="1">
      <alignment horizontal="center" vertical="center"/>
    </xf>
    <xf numFmtId="0" fontId="12" fillId="0" borderId="0" xfId="1" applyFont="1" applyAlignment="1">
      <alignment horizontal="center" vertical="center"/>
    </xf>
    <xf numFmtId="0" fontId="12" fillId="0" borderId="0" xfId="1" applyFont="1" applyFill="1" applyBorder="1" applyAlignment="1">
      <alignment horizontal="center" vertical="center" shrinkToFit="1"/>
    </xf>
    <xf numFmtId="176" fontId="5" fillId="0" borderId="0" xfId="1" applyNumberFormat="1" applyFont="1" applyFill="1" applyBorder="1" applyAlignment="1">
      <alignment horizontal="center" vertical="center"/>
    </xf>
    <xf numFmtId="49" fontId="5" fillId="0" borderId="0" xfId="1" applyNumberFormat="1" applyFont="1" applyFill="1" applyBorder="1" applyAlignment="1">
      <alignment vertical="center" wrapText="1"/>
    </xf>
    <xf numFmtId="0" fontId="13" fillId="0" borderId="0" xfId="0" applyFont="1" applyBorder="1" applyAlignment="1">
      <alignment horizontal="left" vertical="center"/>
    </xf>
    <xf numFmtId="0" fontId="5" fillId="0" borderId="0" xfId="1" applyFont="1" applyFill="1" applyAlignment="1">
      <alignment horizontal="center" vertical="center"/>
    </xf>
    <xf numFmtId="0" fontId="12" fillId="0" borderId="0" xfId="1" applyFont="1" applyFill="1" applyBorder="1" applyAlignment="1">
      <alignment horizontal="center" vertical="center" shrinkToFit="1"/>
    </xf>
    <xf numFmtId="0" fontId="5" fillId="0" borderId="5" xfId="1" applyFont="1" applyFill="1" applyBorder="1" applyAlignment="1">
      <alignment horizontal="center" vertical="center"/>
    </xf>
    <xf numFmtId="0" fontId="5" fillId="0" borderId="1" xfId="1" applyFont="1" applyFill="1" applyBorder="1" applyAlignment="1">
      <alignment horizontal="center" vertical="center"/>
    </xf>
    <xf numFmtId="176" fontId="6" fillId="0" borderId="1" xfId="1" applyNumberFormat="1" applyFont="1" applyFill="1" applyBorder="1" applyAlignment="1">
      <alignment horizontal="center" vertical="center"/>
    </xf>
    <xf numFmtId="0" fontId="4" fillId="0" borderId="1" xfId="1" applyFont="1" applyBorder="1" applyAlignment="1">
      <alignment horizontal="center" vertical="center"/>
    </xf>
    <xf numFmtId="176" fontId="6" fillId="0" borderId="11" xfId="1" applyNumberFormat="1" applyFont="1" applyFill="1" applyBorder="1" applyAlignment="1">
      <alignment horizontal="center" vertical="center"/>
    </xf>
    <xf numFmtId="0" fontId="12" fillId="0" borderId="0" xfId="1" applyFont="1" applyFill="1" applyBorder="1" applyAlignment="1">
      <alignment vertical="center" wrapText="1"/>
    </xf>
    <xf numFmtId="0" fontId="5" fillId="2" borderId="0" xfId="1" applyFont="1" applyFill="1" applyBorder="1" applyAlignment="1">
      <alignment horizontal="center" vertical="center"/>
    </xf>
    <xf numFmtId="176" fontId="5" fillId="0" borderId="0" xfId="1" applyNumberFormat="1" applyFont="1" applyFill="1" applyBorder="1" applyAlignment="1">
      <alignment vertical="center"/>
    </xf>
    <xf numFmtId="0" fontId="6" fillId="0" borderId="0" xfId="1" applyFont="1" applyAlignment="1">
      <alignment horizontal="center" vertical="center"/>
    </xf>
    <xf numFmtId="176" fontId="5" fillId="2" borderId="0" xfId="1" applyNumberFormat="1" applyFont="1" applyFill="1" applyBorder="1" applyAlignment="1">
      <alignment horizontal="left" vertical="center"/>
    </xf>
    <xf numFmtId="49" fontId="5" fillId="2" borderId="0" xfId="1" applyNumberFormat="1" applyFont="1" applyFill="1" applyBorder="1" applyAlignment="1">
      <alignment horizontal="center" vertical="center"/>
    </xf>
    <xf numFmtId="176" fontId="6" fillId="2" borderId="0" xfId="1" applyNumberFormat="1" applyFont="1" applyFill="1" applyBorder="1" applyAlignment="1">
      <alignment horizontal="center" vertical="center"/>
    </xf>
    <xf numFmtId="176" fontId="5" fillId="2" borderId="0" xfId="1" applyNumberFormat="1" applyFont="1" applyFill="1" applyBorder="1" applyAlignment="1" applyProtection="1">
      <alignment horizontal="left" vertical="center"/>
      <protection locked="0"/>
    </xf>
    <xf numFmtId="176" fontId="11" fillId="0" borderId="43" xfId="0" applyNumberFormat="1" applyFont="1" applyFill="1" applyBorder="1" applyAlignment="1">
      <alignment horizontal="center" vertical="center"/>
    </xf>
    <xf numFmtId="0" fontId="4" fillId="0" borderId="44"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46" xfId="0" applyFont="1" applyFill="1" applyBorder="1" applyAlignment="1">
      <alignment horizontal="center" vertical="center"/>
    </xf>
    <xf numFmtId="0" fontId="7" fillId="0" borderId="46" xfId="0" applyFont="1" applyFill="1" applyBorder="1" applyAlignment="1">
      <alignment horizontal="center" vertical="center"/>
    </xf>
    <xf numFmtId="178" fontId="7" fillId="0" borderId="47" xfId="0" applyNumberFormat="1" applyFont="1" applyFill="1" applyBorder="1" applyAlignment="1">
      <alignment vertical="center"/>
    </xf>
    <xf numFmtId="178" fontId="7" fillId="0" borderId="39" xfId="0" applyNumberFormat="1" applyFont="1" applyFill="1" applyBorder="1" applyAlignment="1">
      <alignment horizontal="center" vertical="center"/>
    </xf>
    <xf numFmtId="178" fontId="7" fillId="0" borderId="48" xfId="0" applyNumberFormat="1" applyFont="1" applyFill="1" applyBorder="1" applyAlignment="1">
      <alignment horizontal="center" vertical="center"/>
    </xf>
    <xf numFmtId="177" fontId="7" fillId="0" borderId="47" xfId="0" applyNumberFormat="1" applyFont="1" applyFill="1" applyBorder="1" applyAlignment="1">
      <alignment vertical="center"/>
    </xf>
    <xf numFmtId="177" fontId="7" fillId="0" borderId="46" xfId="0" applyNumberFormat="1" applyFont="1" applyFill="1" applyBorder="1" applyAlignment="1">
      <alignment horizontal="center" vertical="center"/>
    </xf>
    <xf numFmtId="49" fontId="4" fillId="0" borderId="20" xfId="0" applyNumberFormat="1" applyFont="1" applyFill="1" applyBorder="1" applyAlignment="1">
      <alignment horizontal="center" vertical="center"/>
    </xf>
    <xf numFmtId="49" fontId="4" fillId="0" borderId="22" xfId="0" applyNumberFormat="1" applyFont="1" applyFill="1" applyBorder="1" applyAlignment="1">
      <alignment horizontal="center" vertical="center"/>
    </xf>
    <xf numFmtId="0" fontId="5" fillId="0" borderId="0" xfId="1" applyFont="1" applyFill="1" applyBorder="1" applyAlignment="1">
      <alignment horizontal="center" vertical="center" shrinkToFit="1"/>
    </xf>
    <xf numFmtId="0" fontId="12" fillId="0" borderId="0" xfId="1" applyFont="1" applyFill="1" applyBorder="1" applyAlignment="1">
      <alignment horizontal="center" vertical="center" shrinkToFit="1"/>
    </xf>
    <xf numFmtId="0" fontId="5" fillId="0" borderId="0" xfId="1" applyFont="1" applyFill="1" applyBorder="1" applyAlignment="1">
      <alignment horizontal="right" vertical="center"/>
    </xf>
    <xf numFmtId="179" fontId="5" fillId="0" borderId="0" xfId="1" applyNumberFormat="1" applyFont="1" applyFill="1" applyBorder="1" applyAlignment="1">
      <alignment horizontal="center" vertical="center"/>
    </xf>
    <xf numFmtId="0" fontId="7" fillId="0" borderId="3" xfId="0" applyFont="1" applyFill="1" applyBorder="1" applyAlignment="1">
      <alignment horizontal="center" vertical="center" wrapText="1"/>
    </xf>
    <xf numFmtId="0" fontId="7" fillId="0" borderId="12" xfId="0" applyFont="1" applyFill="1" applyBorder="1" applyAlignment="1">
      <alignment horizontal="center" vertical="center" wrapText="1"/>
    </xf>
    <xf numFmtId="179" fontId="7" fillId="0" borderId="18" xfId="0" applyNumberFormat="1" applyFont="1" applyFill="1" applyBorder="1" applyAlignment="1">
      <alignment horizontal="center" vertical="center"/>
    </xf>
    <xf numFmtId="176" fontId="8" fillId="0" borderId="0" xfId="1" applyNumberFormat="1" applyFont="1" applyFill="1" applyBorder="1" applyAlignment="1">
      <alignment horizontal="left" vertical="center"/>
    </xf>
    <xf numFmtId="0" fontId="5" fillId="2" borderId="0" xfId="0" applyFont="1" applyFill="1" applyBorder="1" applyAlignment="1">
      <alignment horizontal="left" vertical="center"/>
    </xf>
    <xf numFmtId="0" fontId="7" fillId="0" borderId="3"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5" fillId="0" borderId="0" xfId="1" applyFont="1" applyFill="1" applyBorder="1" applyAlignment="1">
      <alignment horizontal="center" vertical="center" shrinkToFit="1"/>
    </xf>
    <xf numFmtId="0" fontId="5" fillId="0" borderId="0" xfId="1" applyFont="1" applyFill="1" applyBorder="1" applyAlignment="1">
      <alignment horizontal="right" vertical="center"/>
    </xf>
    <xf numFmtId="179" fontId="5" fillId="0" borderId="0" xfId="1" applyNumberFormat="1" applyFont="1" applyFill="1" applyBorder="1" applyAlignment="1">
      <alignment horizontal="center" vertical="center"/>
    </xf>
    <xf numFmtId="0" fontId="14" fillId="0" borderId="0" xfId="0" applyFont="1" applyBorder="1" applyAlignment="1">
      <alignment horizontal="left" vertical="center"/>
    </xf>
    <xf numFmtId="49" fontId="5" fillId="2" borderId="49" xfId="1" applyNumberFormat="1" applyFont="1" applyFill="1" applyBorder="1" applyAlignment="1" applyProtection="1">
      <alignment horizontal="center" vertical="center"/>
      <protection locked="0"/>
    </xf>
    <xf numFmtId="176" fontId="5" fillId="2" borderId="49" xfId="1" applyNumberFormat="1" applyFont="1" applyFill="1" applyBorder="1" applyAlignment="1" applyProtection="1">
      <alignment horizontal="right" vertical="center"/>
      <protection locked="0"/>
    </xf>
    <xf numFmtId="0" fontId="5" fillId="2" borderId="49" xfId="1" applyFont="1" applyFill="1" applyBorder="1" applyAlignment="1" applyProtection="1">
      <alignment horizontal="center" vertical="center"/>
      <protection locked="0"/>
    </xf>
    <xf numFmtId="0" fontId="5" fillId="2" borderId="49" xfId="1" applyFont="1" applyFill="1" applyBorder="1" applyAlignment="1">
      <alignment horizontal="center" vertical="center"/>
    </xf>
    <xf numFmtId="49" fontId="5" fillId="2" borderId="49" xfId="1" applyNumberFormat="1" applyFont="1" applyFill="1" applyBorder="1" applyAlignment="1">
      <alignment horizontal="center" vertical="center"/>
    </xf>
    <xf numFmtId="176" fontId="5" fillId="2" borderId="49" xfId="1" applyNumberFormat="1" applyFont="1" applyFill="1" applyBorder="1" applyAlignment="1">
      <alignment horizontal="right" vertical="center"/>
    </xf>
    <xf numFmtId="0" fontId="16" fillId="0" borderId="0" xfId="1" applyFont="1" applyFill="1" applyBorder="1" applyAlignment="1">
      <alignment vertical="center"/>
    </xf>
    <xf numFmtId="0" fontId="7" fillId="0" borderId="4"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12" fillId="0" borderId="0" xfId="1" applyFont="1" applyFill="1" applyBorder="1" applyAlignment="1">
      <alignment horizontal="center" vertical="center" shrinkToFit="1"/>
    </xf>
    <xf numFmtId="179" fontId="5" fillId="0" borderId="0" xfId="1" applyNumberFormat="1" applyFont="1" applyAlignment="1">
      <alignment horizontal="center" vertical="center"/>
    </xf>
    <xf numFmtId="179" fontId="5" fillId="0" borderId="0" xfId="1" applyNumberFormat="1" applyFont="1" applyFill="1" applyAlignment="1">
      <alignment horizontal="center" vertical="center"/>
    </xf>
    <xf numFmtId="0" fontId="5" fillId="0" borderId="0" xfId="1" applyFont="1" applyFill="1" applyBorder="1" applyAlignment="1">
      <alignment horizontal="center" vertical="center" shrinkToFit="1"/>
    </xf>
    <xf numFmtId="0" fontId="7" fillId="0" borderId="7"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8"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6"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5" fillId="0" borderId="0" xfId="1" applyFont="1" applyFill="1" applyBorder="1" applyAlignment="1">
      <alignment horizontal="right" vertical="center"/>
    </xf>
    <xf numFmtId="0" fontId="7" fillId="0" borderId="3"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42" xfId="0" applyFont="1" applyFill="1" applyBorder="1" applyAlignment="1">
      <alignment horizontal="center" vertical="center"/>
    </xf>
    <xf numFmtId="0" fontId="7" fillId="0" borderId="14" xfId="0" applyFont="1" applyFill="1" applyBorder="1" applyAlignment="1">
      <alignment horizontal="center" vertical="center"/>
    </xf>
    <xf numFmtId="0" fontId="5" fillId="2" borderId="49" xfId="1" applyFont="1" applyFill="1" applyBorder="1" applyAlignment="1" applyProtection="1">
      <alignment horizontal="center" vertical="center"/>
      <protection locked="0"/>
    </xf>
    <xf numFmtId="179" fontId="5" fillId="0" borderId="0" xfId="1" applyNumberFormat="1" applyFont="1" applyFill="1" applyBorder="1" applyAlignment="1">
      <alignment horizontal="center" vertical="center"/>
    </xf>
    <xf numFmtId="180" fontId="5" fillId="0" borderId="0" xfId="1" applyNumberFormat="1" applyFont="1" applyFill="1" applyBorder="1" applyAlignment="1">
      <alignment horizontal="right" vertical="center"/>
    </xf>
    <xf numFmtId="0" fontId="7" fillId="0" borderId="4" xfId="0" applyFont="1" applyFill="1" applyBorder="1" applyAlignment="1">
      <alignment horizontal="center" vertical="center" shrinkToFit="1"/>
    </xf>
    <xf numFmtId="0" fontId="7" fillId="0" borderId="5" xfId="0" applyFont="1" applyFill="1" applyBorder="1" applyAlignment="1">
      <alignment horizontal="center" vertical="center" shrinkToFit="1"/>
    </xf>
    <xf numFmtId="0" fontId="7" fillId="0" borderId="26" xfId="0" applyFont="1" applyFill="1" applyBorder="1" applyAlignment="1">
      <alignment horizontal="center" vertical="center" shrinkToFit="1"/>
    </xf>
    <xf numFmtId="0" fontId="7" fillId="0" borderId="1" xfId="0" applyFont="1" applyFill="1" applyBorder="1" applyAlignment="1">
      <alignment horizontal="center" vertical="center" shrinkToFit="1"/>
    </xf>
    <xf numFmtId="0" fontId="7" fillId="0" borderId="10" xfId="0" applyFont="1" applyFill="1" applyBorder="1" applyAlignment="1">
      <alignment horizontal="center" vertical="center" shrinkToFit="1"/>
    </xf>
    <xf numFmtId="0" fontId="7" fillId="0" borderId="11" xfId="0" applyFont="1" applyFill="1" applyBorder="1" applyAlignment="1">
      <alignment horizontal="center" vertical="center" shrinkToFit="1"/>
    </xf>
    <xf numFmtId="0" fontId="7"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5" fillId="2" borderId="49" xfId="1" applyFont="1" applyFill="1" applyBorder="1" applyAlignment="1">
      <alignment horizontal="center" vertical="center"/>
    </xf>
    <xf numFmtId="0" fontId="5" fillId="2" borderId="0" xfId="1" applyFont="1" applyFill="1" applyBorder="1" applyAlignment="1" applyProtection="1">
      <alignment horizontal="left" vertical="center"/>
      <protection locked="0"/>
    </xf>
    <xf numFmtId="49" fontId="5" fillId="2" borderId="0" xfId="1" applyNumberFormat="1" applyFont="1" applyFill="1" applyBorder="1" applyAlignment="1" applyProtection="1">
      <alignment horizontal="left" vertical="center"/>
      <protection locked="0"/>
    </xf>
    <xf numFmtId="176" fontId="6" fillId="2" borderId="0" xfId="1" applyNumberFormat="1" applyFont="1" applyFill="1" applyBorder="1" applyAlignment="1" applyProtection="1">
      <alignment horizontal="left" vertical="center"/>
      <protection locked="0"/>
    </xf>
    <xf numFmtId="0" fontId="5" fillId="2" borderId="0" xfId="0" applyFont="1" applyFill="1" applyBorder="1" applyAlignment="1" applyProtection="1">
      <alignment horizontal="left" vertical="center"/>
      <protection locked="0"/>
    </xf>
  </cellXfs>
  <cellStyles count="2">
    <cellStyle name="標準" xfId="0" builtinId="0"/>
    <cellStyle name="標準 2" xfId="1"/>
  </cellStyles>
  <dxfs count="0"/>
  <tableStyles count="0" defaultTableStyle="TableStyleMedium2" defaultPivotStyle="PivotStyleLight16"/>
  <colors>
    <mruColors>
      <color rgb="FFCCE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AM65"/>
  <sheetViews>
    <sheetView showGridLines="0" tabSelected="1" view="pageBreakPreview" zoomScale="70" zoomScaleNormal="100" zoomScaleSheetLayoutView="70" workbookViewId="0">
      <pane ySplit="4" topLeftCell="A5" activePane="bottomLeft" state="frozen"/>
      <selection activeCell="AT44" sqref="AT44"/>
      <selection pane="bottomLeft" activeCell="E10" sqref="E10"/>
    </sheetView>
  </sheetViews>
  <sheetFormatPr defaultRowHeight="15" customHeight="1" x14ac:dyDescent="0.15"/>
  <cols>
    <col min="1" max="1" width="1" style="1" customWidth="1"/>
    <col min="2" max="2" width="0.5" style="1" customWidth="1"/>
    <col min="3" max="3" width="1.125" style="1" customWidth="1"/>
    <col min="4" max="4" width="2.125" style="1" customWidth="1"/>
    <col min="5" max="5" width="8.625" style="1" customWidth="1"/>
    <col min="6" max="6" width="6.375" style="1" customWidth="1"/>
    <col min="7" max="8" width="8.625" style="1" customWidth="1"/>
    <col min="9" max="9" width="8.5" style="1" customWidth="1"/>
    <col min="10" max="10" width="5.5" style="1" customWidth="1"/>
    <col min="11" max="11" width="5.25" style="1" customWidth="1"/>
    <col min="12" max="12" width="7.75" style="1" customWidth="1"/>
    <col min="13" max="13" width="8.5" style="1" customWidth="1"/>
    <col min="14" max="15" width="6.25" style="1" customWidth="1"/>
    <col min="16" max="16" width="2.875" style="1" customWidth="1"/>
    <col min="17" max="17" width="1.625" style="1" customWidth="1"/>
    <col min="18" max="18" width="9" style="1" customWidth="1"/>
    <col min="19" max="20" width="9.125" style="36" hidden="1" customWidth="1"/>
    <col min="21" max="21" width="9.625" style="36" hidden="1" customWidth="1"/>
    <col min="22" max="22" width="10.25" style="36" hidden="1" customWidth="1"/>
    <col min="23" max="23" width="9.125" style="36" hidden="1" customWidth="1"/>
    <col min="24" max="24" width="9" style="36" hidden="1" customWidth="1"/>
    <col min="25" max="25" width="9.625" style="36" hidden="1" customWidth="1"/>
    <col min="26" max="26" width="9" style="36" hidden="1" customWidth="1"/>
    <col min="27" max="31" width="9.125" style="36" hidden="1" customWidth="1"/>
    <col min="32" max="39" width="9" style="36" customWidth="1"/>
    <col min="40" max="42" width="9" style="1" customWidth="1"/>
    <col min="43" max="224" width="9" style="1"/>
    <col min="225" max="225" width="1" style="1" customWidth="1"/>
    <col min="226" max="226" width="2.25" style="1" customWidth="1"/>
    <col min="227" max="227" width="2.125" style="1" customWidth="1"/>
    <col min="228" max="239" width="8.625" style="1" customWidth="1"/>
    <col min="240" max="242" width="9" style="1"/>
    <col min="243" max="244" width="2.125" style="1" customWidth="1"/>
    <col min="245" max="245" width="4.125" style="1" customWidth="1"/>
    <col min="246" max="248" width="8.625" style="1" customWidth="1"/>
    <col min="249" max="251" width="0" style="1" hidden="1" customWidth="1"/>
    <col min="252" max="252" width="1.625" style="1" customWidth="1"/>
    <col min="253" max="480" width="9" style="1"/>
    <col min="481" max="481" width="1" style="1" customWidth="1"/>
    <col min="482" max="482" width="2.25" style="1" customWidth="1"/>
    <col min="483" max="483" width="2.125" style="1" customWidth="1"/>
    <col min="484" max="495" width="8.625" style="1" customWidth="1"/>
    <col min="496" max="498" width="9" style="1"/>
    <col min="499" max="500" width="2.125" style="1" customWidth="1"/>
    <col min="501" max="501" width="4.125" style="1" customWidth="1"/>
    <col min="502" max="504" width="8.625" style="1" customWidth="1"/>
    <col min="505" max="507" width="0" style="1" hidden="1" customWidth="1"/>
    <col min="508" max="508" width="1.625" style="1" customWidth="1"/>
    <col min="509" max="736" width="9" style="1"/>
    <col min="737" max="737" width="1" style="1" customWidth="1"/>
    <col min="738" max="738" width="2.25" style="1" customWidth="1"/>
    <col min="739" max="739" width="2.125" style="1" customWidth="1"/>
    <col min="740" max="751" width="8.625" style="1" customWidth="1"/>
    <col min="752" max="754" width="9" style="1"/>
    <col min="755" max="756" width="2.125" style="1" customWidth="1"/>
    <col min="757" max="757" width="4.125" style="1" customWidth="1"/>
    <col min="758" max="760" width="8.625" style="1" customWidth="1"/>
    <col min="761" max="763" width="0" style="1" hidden="1" customWidth="1"/>
    <col min="764" max="764" width="1.625" style="1" customWidth="1"/>
    <col min="765" max="992" width="9" style="1"/>
    <col min="993" max="993" width="1" style="1" customWidth="1"/>
    <col min="994" max="994" width="2.25" style="1" customWidth="1"/>
    <col min="995" max="995" width="2.125" style="1" customWidth="1"/>
    <col min="996" max="1007" width="8.625" style="1" customWidth="1"/>
    <col min="1008" max="1010" width="9" style="1"/>
    <col min="1011" max="1012" width="2.125" style="1" customWidth="1"/>
    <col min="1013" max="1013" width="4.125" style="1" customWidth="1"/>
    <col min="1014" max="1016" width="8.625" style="1" customWidth="1"/>
    <col min="1017" max="1019" width="0" style="1" hidden="1" customWidth="1"/>
    <col min="1020" max="1020" width="1.625" style="1" customWidth="1"/>
    <col min="1021" max="1248" width="9" style="1"/>
    <col min="1249" max="1249" width="1" style="1" customWidth="1"/>
    <col min="1250" max="1250" width="2.25" style="1" customWidth="1"/>
    <col min="1251" max="1251" width="2.125" style="1" customWidth="1"/>
    <col min="1252" max="1263" width="8.625" style="1" customWidth="1"/>
    <col min="1264" max="1266" width="9" style="1"/>
    <col min="1267" max="1268" width="2.125" style="1" customWidth="1"/>
    <col min="1269" max="1269" width="4.125" style="1" customWidth="1"/>
    <col min="1270" max="1272" width="8.625" style="1" customWidth="1"/>
    <col min="1273" max="1275" width="0" style="1" hidden="1" customWidth="1"/>
    <col min="1276" max="1276" width="1.625" style="1" customWidth="1"/>
    <col min="1277" max="1504" width="9" style="1"/>
    <col min="1505" max="1505" width="1" style="1" customWidth="1"/>
    <col min="1506" max="1506" width="2.25" style="1" customWidth="1"/>
    <col min="1507" max="1507" width="2.125" style="1" customWidth="1"/>
    <col min="1508" max="1519" width="8.625" style="1" customWidth="1"/>
    <col min="1520" max="1522" width="9" style="1"/>
    <col min="1523" max="1524" width="2.125" style="1" customWidth="1"/>
    <col min="1525" max="1525" width="4.125" style="1" customWidth="1"/>
    <col min="1526" max="1528" width="8.625" style="1" customWidth="1"/>
    <col min="1529" max="1531" width="0" style="1" hidden="1" customWidth="1"/>
    <col min="1532" max="1532" width="1.625" style="1" customWidth="1"/>
    <col min="1533" max="1760" width="9" style="1"/>
    <col min="1761" max="1761" width="1" style="1" customWidth="1"/>
    <col min="1762" max="1762" width="2.25" style="1" customWidth="1"/>
    <col min="1763" max="1763" width="2.125" style="1" customWidth="1"/>
    <col min="1764" max="1775" width="8.625" style="1" customWidth="1"/>
    <col min="1776" max="1778" width="9" style="1"/>
    <col min="1779" max="1780" width="2.125" style="1" customWidth="1"/>
    <col min="1781" max="1781" width="4.125" style="1" customWidth="1"/>
    <col min="1782" max="1784" width="8.625" style="1" customWidth="1"/>
    <col min="1785" max="1787" width="0" style="1" hidden="1" customWidth="1"/>
    <col min="1788" max="1788" width="1.625" style="1" customWidth="1"/>
    <col min="1789" max="2016" width="9" style="1"/>
    <col min="2017" max="2017" width="1" style="1" customWidth="1"/>
    <col min="2018" max="2018" width="2.25" style="1" customWidth="1"/>
    <col min="2019" max="2019" width="2.125" style="1" customWidth="1"/>
    <col min="2020" max="2031" width="8.625" style="1" customWidth="1"/>
    <col min="2032" max="2034" width="9" style="1"/>
    <col min="2035" max="2036" width="2.125" style="1" customWidth="1"/>
    <col min="2037" max="2037" width="4.125" style="1" customWidth="1"/>
    <col min="2038" max="2040" width="8.625" style="1" customWidth="1"/>
    <col min="2041" max="2043" width="0" style="1" hidden="1" customWidth="1"/>
    <col min="2044" max="2044" width="1.625" style="1" customWidth="1"/>
    <col min="2045" max="2272" width="9" style="1"/>
    <col min="2273" max="2273" width="1" style="1" customWidth="1"/>
    <col min="2274" max="2274" width="2.25" style="1" customWidth="1"/>
    <col min="2275" max="2275" width="2.125" style="1" customWidth="1"/>
    <col min="2276" max="2287" width="8.625" style="1" customWidth="1"/>
    <col min="2288" max="2290" width="9" style="1"/>
    <col min="2291" max="2292" width="2.125" style="1" customWidth="1"/>
    <col min="2293" max="2293" width="4.125" style="1" customWidth="1"/>
    <col min="2294" max="2296" width="8.625" style="1" customWidth="1"/>
    <col min="2297" max="2299" width="0" style="1" hidden="1" customWidth="1"/>
    <col min="2300" max="2300" width="1.625" style="1" customWidth="1"/>
    <col min="2301" max="2528" width="9" style="1"/>
    <col min="2529" max="2529" width="1" style="1" customWidth="1"/>
    <col min="2530" max="2530" width="2.25" style="1" customWidth="1"/>
    <col min="2531" max="2531" width="2.125" style="1" customWidth="1"/>
    <col min="2532" max="2543" width="8.625" style="1" customWidth="1"/>
    <col min="2544" max="2546" width="9" style="1"/>
    <col min="2547" max="2548" width="2.125" style="1" customWidth="1"/>
    <col min="2549" max="2549" width="4.125" style="1" customWidth="1"/>
    <col min="2550" max="2552" width="8.625" style="1" customWidth="1"/>
    <col min="2553" max="2555" width="0" style="1" hidden="1" customWidth="1"/>
    <col min="2556" max="2556" width="1.625" style="1" customWidth="1"/>
    <col min="2557" max="2784" width="9" style="1"/>
    <col min="2785" max="2785" width="1" style="1" customWidth="1"/>
    <col min="2786" max="2786" width="2.25" style="1" customWidth="1"/>
    <col min="2787" max="2787" width="2.125" style="1" customWidth="1"/>
    <col min="2788" max="2799" width="8.625" style="1" customWidth="1"/>
    <col min="2800" max="2802" width="9" style="1"/>
    <col min="2803" max="2804" width="2.125" style="1" customWidth="1"/>
    <col min="2805" max="2805" width="4.125" style="1" customWidth="1"/>
    <col min="2806" max="2808" width="8.625" style="1" customWidth="1"/>
    <col min="2809" max="2811" width="0" style="1" hidden="1" customWidth="1"/>
    <col min="2812" max="2812" width="1.625" style="1" customWidth="1"/>
    <col min="2813" max="3040" width="9" style="1"/>
    <col min="3041" max="3041" width="1" style="1" customWidth="1"/>
    <col min="3042" max="3042" width="2.25" style="1" customWidth="1"/>
    <col min="3043" max="3043" width="2.125" style="1" customWidth="1"/>
    <col min="3044" max="3055" width="8.625" style="1" customWidth="1"/>
    <col min="3056" max="3058" width="9" style="1"/>
    <col min="3059" max="3060" width="2.125" style="1" customWidth="1"/>
    <col min="3061" max="3061" width="4.125" style="1" customWidth="1"/>
    <col min="3062" max="3064" width="8.625" style="1" customWidth="1"/>
    <col min="3065" max="3067" width="0" style="1" hidden="1" customWidth="1"/>
    <col min="3068" max="3068" width="1.625" style="1" customWidth="1"/>
    <col min="3069" max="3296" width="9" style="1"/>
    <col min="3297" max="3297" width="1" style="1" customWidth="1"/>
    <col min="3298" max="3298" width="2.25" style="1" customWidth="1"/>
    <col min="3299" max="3299" width="2.125" style="1" customWidth="1"/>
    <col min="3300" max="3311" width="8.625" style="1" customWidth="1"/>
    <col min="3312" max="3314" width="9" style="1"/>
    <col min="3315" max="3316" width="2.125" style="1" customWidth="1"/>
    <col min="3317" max="3317" width="4.125" style="1" customWidth="1"/>
    <col min="3318" max="3320" width="8.625" style="1" customWidth="1"/>
    <col min="3321" max="3323" width="0" style="1" hidden="1" customWidth="1"/>
    <col min="3324" max="3324" width="1.625" style="1" customWidth="1"/>
    <col min="3325" max="3552" width="9" style="1"/>
    <col min="3553" max="3553" width="1" style="1" customWidth="1"/>
    <col min="3554" max="3554" width="2.25" style="1" customWidth="1"/>
    <col min="3555" max="3555" width="2.125" style="1" customWidth="1"/>
    <col min="3556" max="3567" width="8.625" style="1" customWidth="1"/>
    <col min="3568" max="3570" width="9" style="1"/>
    <col min="3571" max="3572" width="2.125" style="1" customWidth="1"/>
    <col min="3573" max="3573" width="4.125" style="1" customWidth="1"/>
    <col min="3574" max="3576" width="8.625" style="1" customWidth="1"/>
    <col min="3577" max="3579" width="0" style="1" hidden="1" customWidth="1"/>
    <col min="3580" max="3580" width="1.625" style="1" customWidth="1"/>
    <col min="3581" max="3808" width="9" style="1"/>
    <col min="3809" max="3809" width="1" style="1" customWidth="1"/>
    <col min="3810" max="3810" width="2.25" style="1" customWidth="1"/>
    <col min="3811" max="3811" width="2.125" style="1" customWidth="1"/>
    <col min="3812" max="3823" width="8.625" style="1" customWidth="1"/>
    <col min="3824" max="3826" width="9" style="1"/>
    <col min="3827" max="3828" width="2.125" style="1" customWidth="1"/>
    <col min="3829" max="3829" width="4.125" style="1" customWidth="1"/>
    <col min="3830" max="3832" width="8.625" style="1" customWidth="1"/>
    <col min="3833" max="3835" width="0" style="1" hidden="1" customWidth="1"/>
    <col min="3836" max="3836" width="1.625" style="1" customWidth="1"/>
    <col min="3837" max="4064" width="9" style="1"/>
    <col min="4065" max="4065" width="1" style="1" customWidth="1"/>
    <col min="4066" max="4066" width="2.25" style="1" customWidth="1"/>
    <col min="4067" max="4067" width="2.125" style="1" customWidth="1"/>
    <col min="4068" max="4079" width="8.625" style="1" customWidth="1"/>
    <col min="4080" max="4082" width="9" style="1"/>
    <col min="4083" max="4084" width="2.125" style="1" customWidth="1"/>
    <col min="4085" max="4085" width="4.125" style="1" customWidth="1"/>
    <col min="4086" max="4088" width="8.625" style="1" customWidth="1"/>
    <col min="4089" max="4091" width="0" style="1" hidden="1" customWidth="1"/>
    <col min="4092" max="4092" width="1.625" style="1" customWidth="1"/>
    <col min="4093" max="4320" width="9" style="1"/>
    <col min="4321" max="4321" width="1" style="1" customWidth="1"/>
    <col min="4322" max="4322" width="2.25" style="1" customWidth="1"/>
    <col min="4323" max="4323" width="2.125" style="1" customWidth="1"/>
    <col min="4324" max="4335" width="8.625" style="1" customWidth="1"/>
    <col min="4336" max="4338" width="9" style="1"/>
    <col min="4339" max="4340" width="2.125" style="1" customWidth="1"/>
    <col min="4341" max="4341" width="4.125" style="1" customWidth="1"/>
    <col min="4342" max="4344" width="8.625" style="1" customWidth="1"/>
    <col min="4345" max="4347" width="0" style="1" hidden="1" customWidth="1"/>
    <col min="4348" max="4348" width="1.625" style="1" customWidth="1"/>
    <col min="4349" max="4576" width="9" style="1"/>
    <col min="4577" max="4577" width="1" style="1" customWidth="1"/>
    <col min="4578" max="4578" width="2.25" style="1" customWidth="1"/>
    <col min="4579" max="4579" width="2.125" style="1" customWidth="1"/>
    <col min="4580" max="4591" width="8.625" style="1" customWidth="1"/>
    <col min="4592" max="4594" width="9" style="1"/>
    <col min="4595" max="4596" width="2.125" style="1" customWidth="1"/>
    <col min="4597" max="4597" width="4.125" style="1" customWidth="1"/>
    <col min="4598" max="4600" width="8.625" style="1" customWidth="1"/>
    <col min="4601" max="4603" width="0" style="1" hidden="1" customWidth="1"/>
    <col min="4604" max="4604" width="1.625" style="1" customWidth="1"/>
    <col min="4605" max="4832" width="9" style="1"/>
    <col min="4833" max="4833" width="1" style="1" customWidth="1"/>
    <col min="4834" max="4834" width="2.25" style="1" customWidth="1"/>
    <col min="4835" max="4835" width="2.125" style="1" customWidth="1"/>
    <col min="4836" max="4847" width="8.625" style="1" customWidth="1"/>
    <col min="4848" max="4850" width="9" style="1"/>
    <col min="4851" max="4852" width="2.125" style="1" customWidth="1"/>
    <col min="4853" max="4853" width="4.125" style="1" customWidth="1"/>
    <col min="4854" max="4856" width="8.625" style="1" customWidth="1"/>
    <col min="4857" max="4859" width="0" style="1" hidden="1" customWidth="1"/>
    <col min="4860" max="4860" width="1.625" style="1" customWidth="1"/>
    <col min="4861" max="5088" width="9" style="1"/>
    <col min="5089" max="5089" width="1" style="1" customWidth="1"/>
    <col min="5090" max="5090" width="2.25" style="1" customWidth="1"/>
    <col min="5091" max="5091" width="2.125" style="1" customWidth="1"/>
    <col min="5092" max="5103" width="8.625" style="1" customWidth="1"/>
    <col min="5104" max="5106" width="9" style="1"/>
    <col min="5107" max="5108" width="2.125" style="1" customWidth="1"/>
    <col min="5109" max="5109" width="4.125" style="1" customWidth="1"/>
    <col min="5110" max="5112" width="8.625" style="1" customWidth="1"/>
    <col min="5113" max="5115" width="0" style="1" hidden="1" customWidth="1"/>
    <col min="5116" max="5116" width="1.625" style="1" customWidth="1"/>
    <col min="5117" max="5344" width="9" style="1"/>
    <col min="5345" max="5345" width="1" style="1" customWidth="1"/>
    <col min="5346" max="5346" width="2.25" style="1" customWidth="1"/>
    <col min="5347" max="5347" width="2.125" style="1" customWidth="1"/>
    <col min="5348" max="5359" width="8.625" style="1" customWidth="1"/>
    <col min="5360" max="5362" width="9" style="1"/>
    <col min="5363" max="5364" width="2.125" style="1" customWidth="1"/>
    <col min="5365" max="5365" width="4.125" style="1" customWidth="1"/>
    <col min="5366" max="5368" width="8.625" style="1" customWidth="1"/>
    <col min="5369" max="5371" width="0" style="1" hidden="1" customWidth="1"/>
    <col min="5372" max="5372" width="1.625" style="1" customWidth="1"/>
    <col min="5373" max="5600" width="9" style="1"/>
    <col min="5601" max="5601" width="1" style="1" customWidth="1"/>
    <col min="5602" max="5602" width="2.25" style="1" customWidth="1"/>
    <col min="5603" max="5603" width="2.125" style="1" customWidth="1"/>
    <col min="5604" max="5615" width="8.625" style="1" customWidth="1"/>
    <col min="5616" max="5618" width="9" style="1"/>
    <col min="5619" max="5620" width="2.125" style="1" customWidth="1"/>
    <col min="5621" max="5621" width="4.125" style="1" customWidth="1"/>
    <col min="5622" max="5624" width="8.625" style="1" customWidth="1"/>
    <col min="5625" max="5627" width="0" style="1" hidden="1" customWidth="1"/>
    <col min="5628" max="5628" width="1.625" style="1" customWidth="1"/>
    <col min="5629" max="5856" width="9" style="1"/>
    <col min="5857" max="5857" width="1" style="1" customWidth="1"/>
    <col min="5858" max="5858" width="2.25" style="1" customWidth="1"/>
    <col min="5859" max="5859" width="2.125" style="1" customWidth="1"/>
    <col min="5860" max="5871" width="8.625" style="1" customWidth="1"/>
    <col min="5872" max="5874" width="9" style="1"/>
    <col min="5875" max="5876" width="2.125" style="1" customWidth="1"/>
    <col min="5877" max="5877" width="4.125" style="1" customWidth="1"/>
    <col min="5878" max="5880" width="8.625" style="1" customWidth="1"/>
    <col min="5881" max="5883" width="0" style="1" hidden="1" customWidth="1"/>
    <col min="5884" max="5884" width="1.625" style="1" customWidth="1"/>
    <col min="5885" max="6112" width="9" style="1"/>
    <col min="6113" max="6113" width="1" style="1" customWidth="1"/>
    <col min="6114" max="6114" width="2.25" style="1" customWidth="1"/>
    <col min="6115" max="6115" width="2.125" style="1" customWidth="1"/>
    <col min="6116" max="6127" width="8.625" style="1" customWidth="1"/>
    <col min="6128" max="6130" width="9" style="1"/>
    <col min="6131" max="6132" width="2.125" style="1" customWidth="1"/>
    <col min="6133" max="6133" width="4.125" style="1" customWidth="1"/>
    <col min="6134" max="6136" width="8.625" style="1" customWidth="1"/>
    <col min="6137" max="6139" width="0" style="1" hidden="1" customWidth="1"/>
    <col min="6140" max="6140" width="1.625" style="1" customWidth="1"/>
    <col min="6141" max="6368" width="9" style="1"/>
    <col min="6369" max="6369" width="1" style="1" customWidth="1"/>
    <col min="6370" max="6370" width="2.25" style="1" customWidth="1"/>
    <col min="6371" max="6371" width="2.125" style="1" customWidth="1"/>
    <col min="6372" max="6383" width="8.625" style="1" customWidth="1"/>
    <col min="6384" max="6386" width="9" style="1"/>
    <col min="6387" max="6388" width="2.125" style="1" customWidth="1"/>
    <col min="6389" max="6389" width="4.125" style="1" customWidth="1"/>
    <col min="6390" max="6392" width="8.625" style="1" customWidth="1"/>
    <col min="6393" max="6395" width="0" style="1" hidden="1" customWidth="1"/>
    <col min="6396" max="6396" width="1.625" style="1" customWidth="1"/>
    <col min="6397" max="6624" width="9" style="1"/>
    <col min="6625" max="6625" width="1" style="1" customWidth="1"/>
    <col min="6626" max="6626" width="2.25" style="1" customWidth="1"/>
    <col min="6627" max="6627" width="2.125" style="1" customWidth="1"/>
    <col min="6628" max="6639" width="8.625" style="1" customWidth="1"/>
    <col min="6640" max="6642" width="9" style="1"/>
    <col min="6643" max="6644" width="2.125" style="1" customWidth="1"/>
    <col min="6645" max="6645" width="4.125" style="1" customWidth="1"/>
    <col min="6646" max="6648" width="8.625" style="1" customWidth="1"/>
    <col min="6649" max="6651" width="0" style="1" hidden="1" customWidth="1"/>
    <col min="6652" max="6652" width="1.625" style="1" customWidth="1"/>
    <col min="6653" max="6880" width="9" style="1"/>
    <col min="6881" max="6881" width="1" style="1" customWidth="1"/>
    <col min="6882" max="6882" width="2.25" style="1" customWidth="1"/>
    <col min="6883" max="6883" width="2.125" style="1" customWidth="1"/>
    <col min="6884" max="6895" width="8.625" style="1" customWidth="1"/>
    <col min="6896" max="6898" width="9" style="1"/>
    <col min="6899" max="6900" width="2.125" style="1" customWidth="1"/>
    <col min="6901" max="6901" width="4.125" style="1" customWidth="1"/>
    <col min="6902" max="6904" width="8.625" style="1" customWidth="1"/>
    <col min="6905" max="6907" width="0" style="1" hidden="1" customWidth="1"/>
    <col min="6908" max="6908" width="1.625" style="1" customWidth="1"/>
    <col min="6909" max="7136" width="9" style="1"/>
    <col min="7137" max="7137" width="1" style="1" customWidth="1"/>
    <col min="7138" max="7138" width="2.25" style="1" customWidth="1"/>
    <col min="7139" max="7139" width="2.125" style="1" customWidth="1"/>
    <col min="7140" max="7151" width="8.625" style="1" customWidth="1"/>
    <col min="7152" max="7154" width="9" style="1"/>
    <col min="7155" max="7156" width="2.125" style="1" customWidth="1"/>
    <col min="7157" max="7157" width="4.125" style="1" customWidth="1"/>
    <col min="7158" max="7160" width="8.625" style="1" customWidth="1"/>
    <col min="7161" max="7163" width="0" style="1" hidden="1" customWidth="1"/>
    <col min="7164" max="7164" width="1.625" style="1" customWidth="1"/>
    <col min="7165" max="7392" width="9" style="1"/>
    <col min="7393" max="7393" width="1" style="1" customWidth="1"/>
    <col min="7394" max="7394" width="2.25" style="1" customWidth="1"/>
    <col min="7395" max="7395" width="2.125" style="1" customWidth="1"/>
    <col min="7396" max="7407" width="8.625" style="1" customWidth="1"/>
    <col min="7408" max="7410" width="9" style="1"/>
    <col min="7411" max="7412" width="2.125" style="1" customWidth="1"/>
    <col min="7413" max="7413" width="4.125" style="1" customWidth="1"/>
    <col min="7414" max="7416" width="8.625" style="1" customWidth="1"/>
    <col min="7417" max="7419" width="0" style="1" hidden="1" customWidth="1"/>
    <col min="7420" max="7420" width="1.625" style="1" customWidth="1"/>
    <col min="7421" max="7648" width="9" style="1"/>
    <col min="7649" max="7649" width="1" style="1" customWidth="1"/>
    <col min="7650" max="7650" width="2.25" style="1" customWidth="1"/>
    <col min="7651" max="7651" width="2.125" style="1" customWidth="1"/>
    <col min="7652" max="7663" width="8.625" style="1" customWidth="1"/>
    <col min="7664" max="7666" width="9" style="1"/>
    <col min="7667" max="7668" width="2.125" style="1" customWidth="1"/>
    <col min="7669" max="7669" width="4.125" style="1" customWidth="1"/>
    <col min="7670" max="7672" width="8.625" style="1" customWidth="1"/>
    <col min="7673" max="7675" width="0" style="1" hidden="1" customWidth="1"/>
    <col min="7676" max="7676" width="1.625" style="1" customWidth="1"/>
    <col min="7677" max="7904" width="9" style="1"/>
    <col min="7905" max="7905" width="1" style="1" customWidth="1"/>
    <col min="7906" max="7906" width="2.25" style="1" customWidth="1"/>
    <col min="7907" max="7907" width="2.125" style="1" customWidth="1"/>
    <col min="7908" max="7919" width="8.625" style="1" customWidth="1"/>
    <col min="7920" max="7922" width="9" style="1"/>
    <col min="7923" max="7924" width="2.125" style="1" customWidth="1"/>
    <col min="7925" max="7925" width="4.125" style="1" customWidth="1"/>
    <col min="7926" max="7928" width="8.625" style="1" customWidth="1"/>
    <col min="7929" max="7931" width="0" style="1" hidden="1" customWidth="1"/>
    <col min="7932" max="7932" width="1.625" style="1" customWidth="1"/>
    <col min="7933" max="8160" width="9" style="1"/>
    <col min="8161" max="8161" width="1" style="1" customWidth="1"/>
    <col min="8162" max="8162" width="2.25" style="1" customWidth="1"/>
    <col min="8163" max="8163" width="2.125" style="1" customWidth="1"/>
    <col min="8164" max="8175" width="8.625" style="1" customWidth="1"/>
    <col min="8176" max="8178" width="9" style="1"/>
    <col min="8179" max="8180" width="2.125" style="1" customWidth="1"/>
    <col min="8181" max="8181" width="4.125" style="1" customWidth="1"/>
    <col min="8182" max="8184" width="8.625" style="1" customWidth="1"/>
    <col min="8185" max="8187" width="0" style="1" hidden="1" customWidth="1"/>
    <col min="8188" max="8188" width="1.625" style="1" customWidth="1"/>
    <col min="8189" max="8416" width="9" style="1"/>
    <col min="8417" max="8417" width="1" style="1" customWidth="1"/>
    <col min="8418" max="8418" width="2.25" style="1" customWidth="1"/>
    <col min="8419" max="8419" width="2.125" style="1" customWidth="1"/>
    <col min="8420" max="8431" width="8.625" style="1" customWidth="1"/>
    <col min="8432" max="8434" width="9" style="1"/>
    <col min="8435" max="8436" width="2.125" style="1" customWidth="1"/>
    <col min="8437" max="8437" width="4.125" style="1" customWidth="1"/>
    <col min="8438" max="8440" width="8.625" style="1" customWidth="1"/>
    <col min="8441" max="8443" width="0" style="1" hidden="1" customWidth="1"/>
    <col min="8444" max="8444" width="1.625" style="1" customWidth="1"/>
    <col min="8445" max="8672" width="9" style="1"/>
    <col min="8673" max="8673" width="1" style="1" customWidth="1"/>
    <col min="8674" max="8674" width="2.25" style="1" customWidth="1"/>
    <col min="8675" max="8675" width="2.125" style="1" customWidth="1"/>
    <col min="8676" max="8687" width="8.625" style="1" customWidth="1"/>
    <col min="8688" max="8690" width="9" style="1"/>
    <col min="8691" max="8692" width="2.125" style="1" customWidth="1"/>
    <col min="8693" max="8693" width="4.125" style="1" customWidth="1"/>
    <col min="8694" max="8696" width="8.625" style="1" customWidth="1"/>
    <col min="8697" max="8699" width="0" style="1" hidden="1" customWidth="1"/>
    <col min="8700" max="8700" width="1.625" style="1" customWidth="1"/>
    <col min="8701" max="8928" width="9" style="1"/>
    <col min="8929" max="8929" width="1" style="1" customWidth="1"/>
    <col min="8930" max="8930" width="2.25" style="1" customWidth="1"/>
    <col min="8931" max="8931" width="2.125" style="1" customWidth="1"/>
    <col min="8932" max="8943" width="8.625" style="1" customWidth="1"/>
    <col min="8944" max="8946" width="9" style="1"/>
    <col min="8947" max="8948" width="2.125" style="1" customWidth="1"/>
    <col min="8949" max="8949" width="4.125" style="1" customWidth="1"/>
    <col min="8950" max="8952" width="8.625" style="1" customWidth="1"/>
    <col min="8953" max="8955" width="0" style="1" hidden="1" customWidth="1"/>
    <col min="8956" max="8956" width="1.625" style="1" customWidth="1"/>
    <col min="8957" max="9184" width="9" style="1"/>
    <col min="9185" max="9185" width="1" style="1" customWidth="1"/>
    <col min="9186" max="9186" width="2.25" style="1" customWidth="1"/>
    <col min="9187" max="9187" width="2.125" style="1" customWidth="1"/>
    <col min="9188" max="9199" width="8.625" style="1" customWidth="1"/>
    <col min="9200" max="9202" width="9" style="1"/>
    <col min="9203" max="9204" width="2.125" style="1" customWidth="1"/>
    <col min="9205" max="9205" width="4.125" style="1" customWidth="1"/>
    <col min="9206" max="9208" width="8.625" style="1" customWidth="1"/>
    <col min="9209" max="9211" width="0" style="1" hidden="1" customWidth="1"/>
    <col min="9212" max="9212" width="1.625" style="1" customWidth="1"/>
    <col min="9213" max="9440" width="9" style="1"/>
    <col min="9441" max="9441" width="1" style="1" customWidth="1"/>
    <col min="9442" max="9442" width="2.25" style="1" customWidth="1"/>
    <col min="9443" max="9443" width="2.125" style="1" customWidth="1"/>
    <col min="9444" max="9455" width="8.625" style="1" customWidth="1"/>
    <col min="9456" max="9458" width="9" style="1"/>
    <col min="9459" max="9460" width="2.125" style="1" customWidth="1"/>
    <col min="9461" max="9461" width="4.125" style="1" customWidth="1"/>
    <col min="9462" max="9464" width="8.625" style="1" customWidth="1"/>
    <col min="9465" max="9467" width="0" style="1" hidden="1" customWidth="1"/>
    <col min="9468" max="9468" width="1.625" style="1" customWidth="1"/>
    <col min="9469" max="9696" width="9" style="1"/>
    <col min="9697" max="9697" width="1" style="1" customWidth="1"/>
    <col min="9698" max="9698" width="2.25" style="1" customWidth="1"/>
    <col min="9699" max="9699" width="2.125" style="1" customWidth="1"/>
    <col min="9700" max="9711" width="8.625" style="1" customWidth="1"/>
    <col min="9712" max="9714" width="9" style="1"/>
    <col min="9715" max="9716" width="2.125" style="1" customWidth="1"/>
    <col min="9717" max="9717" width="4.125" style="1" customWidth="1"/>
    <col min="9718" max="9720" width="8.625" style="1" customWidth="1"/>
    <col min="9721" max="9723" width="0" style="1" hidden="1" customWidth="1"/>
    <col min="9724" max="9724" width="1.625" style="1" customWidth="1"/>
    <col min="9725" max="9952" width="9" style="1"/>
    <col min="9953" max="9953" width="1" style="1" customWidth="1"/>
    <col min="9954" max="9954" width="2.25" style="1" customWidth="1"/>
    <col min="9955" max="9955" width="2.125" style="1" customWidth="1"/>
    <col min="9956" max="9967" width="8.625" style="1" customWidth="1"/>
    <col min="9968" max="9970" width="9" style="1"/>
    <col min="9971" max="9972" width="2.125" style="1" customWidth="1"/>
    <col min="9973" max="9973" width="4.125" style="1" customWidth="1"/>
    <col min="9974" max="9976" width="8.625" style="1" customWidth="1"/>
    <col min="9977" max="9979" width="0" style="1" hidden="1" customWidth="1"/>
    <col min="9980" max="9980" width="1.625" style="1" customWidth="1"/>
    <col min="9981" max="10208" width="9" style="1"/>
    <col min="10209" max="10209" width="1" style="1" customWidth="1"/>
    <col min="10210" max="10210" width="2.25" style="1" customWidth="1"/>
    <col min="10211" max="10211" width="2.125" style="1" customWidth="1"/>
    <col min="10212" max="10223" width="8.625" style="1" customWidth="1"/>
    <col min="10224" max="10226" width="9" style="1"/>
    <col min="10227" max="10228" width="2.125" style="1" customWidth="1"/>
    <col min="10229" max="10229" width="4.125" style="1" customWidth="1"/>
    <col min="10230" max="10232" width="8.625" style="1" customWidth="1"/>
    <col min="10233" max="10235" width="0" style="1" hidden="1" customWidth="1"/>
    <col min="10236" max="10236" width="1.625" style="1" customWidth="1"/>
    <col min="10237" max="10464" width="9" style="1"/>
    <col min="10465" max="10465" width="1" style="1" customWidth="1"/>
    <col min="10466" max="10466" width="2.25" style="1" customWidth="1"/>
    <col min="10467" max="10467" width="2.125" style="1" customWidth="1"/>
    <col min="10468" max="10479" width="8.625" style="1" customWidth="1"/>
    <col min="10480" max="10482" width="9" style="1"/>
    <col min="10483" max="10484" width="2.125" style="1" customWidth="1"/>
    <col min="10485" max="10485" width="4.125" style="1" customWidth="1"/>
    <col min="10486" max="10488" width="8.625" style="1" customWidth="1"/>
    <col min="10489" max="10491" width="0" style="1" hidden="1" customWidth="1"/>
    <col min="10492" max="10492" width="1.625" style="1" customWidth="1"/>
    <col min="10493" max="10720" width="9" style="1"/>
    <col min="10721" max="10721" width="1" style="1" customWidth="1"/>
    <col min="10722" max="10722" width="2.25" style="1" customWidth="1"/>
    <col min="10723" max="10723" width="2.125" style="1" customWidth="1"/>
    <col min="10724" max="10735" width="8.625" style="1" customWidth="1"/>
    <col min="10736" max="10738" width="9" style="1"/>
    <col min="10739" max="10740" width="2.125" style="1" customWidth="1"/>
    <col min="10741" max="10741" width="4.125" style="1" customWidth="1"/>
    <col min="10742" max="10744" width="8.625" style="1" customWidth="1"/>
    <col min="10745" max="10747" width="0" style="1" hidden="1" customWidth="1"/>
    <col min="10748" max="10748" width="1.625" style="1" customWidth="1"/>
    <col min="10749" max="10976" width="9" style="1"/>
    <col min="10977" max="10977" width="1" style="1" customWidth="1"/>
    <col min="10978" max="10978" width="2.25" style="1" customWidth="1"/>
    <col min="10979" max="10979" width="2.125" style="1" customWidth="1"/>
    <col min="10980" max="10991" width="8.625" style="1" customWidth="1"/>
    <col min="10992" max="10994" width="9" style="1"/>
    <col min="10995" max="10996" width="2.125" style="1" customWidth="1"/>
    <col min="10997" max="10997" width="4.125" style="1" customWidth="1"/>
    <col min="10998" max="11000" width="8.625" style="1" customWidth="1"/>
    <col min="11001" max="11003" width="0" style="1" hidden="1" customWidth="1"/>
    <col min="11004" max="11004" width="1.625" style="1" customWidth="1"/>
    <col min="11005" max="11232" width="9" style="1"/>
    <col min="11233" max="11233" width="1" style="1" customWidth="1"/>
    <col min="11234" max="11234" width="2.25" style="1" customWidth="1"/>
    <col min="11235" max="11235" width="2.125" style="1" customWidth="1"/>
    <col min="11236" max="11247" width="8.625" style="1" customWidth="1"/>
    <col min="11248" max="11250" width="9" style="1"/>
    <col min="11251" max="11252" width="2.125" style="1" customWidth="1"/>
    <col min="11253" max="11253" width="4.125" style="1" customWidth="1"/>
    <col min="11254" max="11256" width="8.625" style="1" customWidth="1"/>
    <col min="11257" max="11259" width="0" style="1" hidden="1" customWidth="1"/>
    <col min="11260" max="11260" width="1.625" style="1" customWidth="1"/>
    <col min="11261" max="11488" width="9" style="1"/>
    <col min="11489" max="11489" width="1" style="1" customWidth="1"/>
    <col min="11490" max="11490" width="2.25" style="1" customWidth="1"/>
    <col min="11491" max="11491" width="2.125" style="1" customWidth="1"/>
    <col min="11492" max="11503" width="8.625" style="1" customWidth="1"/>
    <col min="11504" max="11506" width="9" style="1"/>
    <col min="11507" max="11508" width="2.125" style="1" customWidth="1"/>
    <col min="11509" max="11509" width="4.125" style="1" customWidth="1"/>
    <col min="11510" max="11512" width="8.625" style="1" customWidth="1"/>
    <col min="11513" max="11515" width="0" style="1" hidden="1" customWidth="1"/>
    <col min="11516" max="11516" width="1.625" style="1" customWidth="1"/>
    <col min="11517" max="11744" width="9" style="1"/>
    <col min="11745" max="11745" width="1" style="1" customWidth="1"/>
    <col min="11746" max="11746" width="2.25" style="1" customWidth="1"/>
    <col min="11747" max="11747" width="2.125" style="1" customWidth="1"/>
    <col min="11748" max="11759" width="8.625" style="1" customWidth="1"/>
    <col min="11760" max="11762" width="9" style="1"/>
    <col min="11763" max="11764" width="2.125" style="1" customWidth="1"/>
    <col min="11765" max="11765" width="4.125" style="1" customWidth="1"/>
    <col min="11766" max="11768" width="8.625" style="1" customWidth="1"/>
    <col min="11769" max="11771" width="0" style="1" hidden="1" customWidth="1"/>
    <col min="11772" max="11772" width="1.625" style="1" customWidth="1"/>
    <col min="11773" max="12000" width="9" style="1"/>
    <col min="12001" max="12001" width="1" style="1" customWidth="1"/>
    <col min="12002" max="12002" width="2.25" style="1" customWidth="1"/>
    <col min="12003" max="12003" width="2.125" style="1" customWidth="1"/>
    <col min="12004" max="12015" width="8.625" style="1" customWidth="1"/>
    <col min="12016" max="12018" width="9" style="1"/>
    <col min="12019" max="12020" width="2.125" style="1" customWidth="1"/>
    <col min="12021" max="12021" width="4.125" style="1" customWidth="1"/>
    <col min="12022" max="12024" width="8.625" style="1" customWidth="1"/>
    <col min="12025" max="12027" width="0" style="1" hidden="1" customWidth="1"/>
    <col min="12028" max="12028" width="1.625" style="1" customWidth="1"/>
    <col min="12029" max="12256" width="9" style="1"/>
    <col min="12257" max="12257" width="1" style="1" customWidth="1"/>
    <col min="12258" max="12258" width="2.25" style="1" customWidth="1"/>
    <col min="12259" max="12259" width="2.125" style="1" customWidth="1"/>
    <col min="12260" max="12271" width="8.625" style="1" customWidth="1"/>
    <col min="12272" max="12274" width="9" style="1"/>
    <col min="12275" max="12276" width="2.125" style="1" customWidth="1"/>
    <col min="12277" max="12277" width="4.125" style="1" customWidth="1"/>
    <col min="12278" max="12280" width="8.625" style="1" customWidth="1"/>
    <col min="12281" max="12283" width="0" style="1" hidden="1" customWidth="1"/>
    <col min="12284" max="12284" width="1.625" style="1" customWidth="1"/>
    <col min="12285" max="12512" width="9" style="1"/>
    <col min="12513" max="12513" width="1" style="1" customWidth="1"/>
    <col min="12514" max="12514" width="2.25" style="1" customWidth="1"/>
    <col min="12515" max="12515" width="2.125" style="1" customWidth="1"/>
    <col min="12516" max="12527" width="8.625" style="1" customWidth="1"/>
    <col min="12528" max="12530" width="9" style="1"/>
    <col min="12531" max="12532" width="2.125" style="1" customWidth="1"/>
    <col min="12533" max="12533" width="4.125" style="1" customWidth="1"/>
    <col min="12534" max="12536" width="8.625" style="1" customWidth="1"/>
    <col min="12537" max="12539" width="0" style="1" hidden="1" customWidth="1"/>
    <col min="12540" max="12540" width="1.625" style="1" customWidth="1"/>
    <col min="12541" max="12768" width="9" style="1"/>
    <col min="12769" max="12769" width="1" style="1" customWidth="1"/>
    <col min="12770" max="12770" width="2.25" style="1" customWidth="1"/>
    <col min="12771" max="12771" width="2.125" style="1" customWidth="1"/>
    <col min="12772" max="12783" width="8.625" style="1" customWidth="1"/>
    <col min="12784" max="12786" width="9" style="1"/>
    <col min="12787" max="12788" width="2.125" style="1" customWidth="1"/>
    <col min="12789" max="12789" width="4.125" style="1" customWidth="1"/>
    <col min="12790" max="12792" width="8.625" style="1" customWidth="1"/>
    <col min="12793" max="12795" width="0" style="1" hidden="1" customWidth="1"/>
    <col min="12796" max="12796" width="1.625" style="1" customWidth="1"/>
    <col min="12797" max="13024" width="9" style="1"/>
    <col min="13025" max="13025" width="1" style="1" customWidth="1"/>
    <col min="13026" max="13026" width="2.25" style="1" customWidth="1"/>
    <col min="13027" max="13027" width="2.125" style="1" customWidth="1"/>
    <col min="13028" max="13039" width="8.625" style="1" customWidth="1"/>
    <col min="13040" max="13042" width="9" style="1"/>
    <col min="13043" max="13044" width="2.125" style="1" customWidth="1"/>
    <col min="13045" max="13045" width="4.125" style="1" customWidth="1"/>
    <col min="13046" max="13048" width="8.625" style="1" customWidth="1"/>
    <col min="13049" max="13051" width="0" style="1" hidden="1" customWidth="1"/>
    <col min="13052" max="13052" width="1.625" style="1" customWidth="1"/>
    <col min="13053" max="13280" width="9" style="1"/>
    <col min="13281" max="13281" width="1" style="1" customWidth="1"/>
    <col min="13282" max="13282" width="2.25" style="1" customWidth="1"/>
    <col min="13283" max="13283" width="2.125" style="1" customWidth="1"/>
    <col min="13284" max="13295" width="8.625" style="1" customWidth="1"/>
    <col min="13296" max="13298" width="9" style="1"/>
    <col min="13299" max="13300" width="2.125" style="1" customWidth="1"/>
    <col min="13301" max="13301" width="4.125" style="1" customWidth="1"/>
    <col min="13302" max="13304" width="8.625" style="1" customWidth="1"/>
    <col min="13305" max="13307" width="0" style="1" hidden="1" customWidth="1"/>
    <col min="13308" max="13308" width="1.625" style="1" customWidth="1"/>
    <col min="13309" max="13536" width="9" style="1"/>
    <col min="13537" max="13537" width="1" style="1" customWidth="1"/>
    <col min="13538" max="13538" width="2.25" style="1" customWidth="1"/>
    <col min="13539" max="13539" width="2.125" style="1" customWidth="1"/>
    <col min="13540" max="13551" width="8.625" style="1" customWidth="1"/>
    <col min="13552" max="13554" width="9" style="1"/>
    <col min="13555" max="13556" width="2.125" style="1" customWidth="1"/>
    <col min="13557" max="13557" width="4.125" style="1" customWidth="1"/>
    <col min="13558" max="13560" width="8.625" style="1" customWidth="1"/>
    <col min="13561" max="13563" width="0" style="1" hidden="1" customWidth="1"/>
    <col min="13564" max="13564" width="1.625" style="1" customWidth="1"/>
    <col min="13565" max="13792" width="9" style="1"/>
    <col min="13793" max="13793" width="1" style="1" customWidth="1"/>
    <col min="13794" max="13794" width="2.25" style="1" customWidth="1"/>
    <col min="13795" max="13795" width="2.125" style="1" customWidth="1"/>
    <col min="13796" max="13807" width="8.625" style="1" customWidth="1"/>
    <col min="13808" max="13810" width="9" style="1"/>
    <col min="13811" max="13812" width="2.125" style="1" customWidth="1"/>
    <col min="13813" max="13813" width="4.125" style="1" customWidth="1"/>
    <col min="13814" max="13816" width="8.625" style="1" customWidth="1"/>
    <col min="13817" max="13819" width="0" style="1" hidden="1" customWidth="1"/>
    <col min="13820" max="13820" width="1.625" style="1" customWidth="1"/>
    <col min="13821" max="14048" width="9" style="1"/>
    <col min="14049" max="14049" width="1" style="1" customWidth="1"/>
    <col min="14050" max="14050" width="2.25" style="1" customWidth="1"/>
    <col min="14051" max="14051" width="2.125" style="1" customWidth="1"/>
    <col min="14052" max="14063" width="8.625" style="1" customWidth="1"/>
    <col min="14064" max="14066" width="9" style="1"/>
    <col min="14067" max="14068" width="2.125" style="1" customWidth="1"/>
    <col min="14069" max="14069" width="4.125" style="1" customWidth="1"/>
    <col min="14070" max="14072" width="8.625" style="1" customWidth="1"/>
    <col min="14073" max="14075" width="0" style="1" hidden="1" customWidth="1"/>
    <col min="14076" max="14076" width="1.625" style="1" customWidth="1"/>
    <col min="14077" max="14304" width="9" style="1"/>
    <col min="14305" max="14305" width="1" style="1" customWidth="1"/>
    <col min="14306" max="14306" width="2.25" style="1" customWidth="1"/>
    <col min="14307" max="14307" width="2.125" style="1" customWidth="1"/>
    <col min="14308" max="14319" width="8.625" style="1" customWidth="1"/>
    <col min="14320" max="14322" width="9" style="1"/>
    <col min="14323" max="14324" width="2.125" style="1" customWidth="1"/>
    <col min="14325" max="14325" width="4.125" style="1" customWidth="1"/>
    <col min="14326" max="14328" width="8.625" style="1" customWidth="1"/>
    <col min="14329" max="14331" width="0" style="1" hidden="1" customWidth="1"/>
    <col min="14332" max="14332" width="1.625" style="1" customWidth="1"/>
    <col min="14333" max="14560" width="9" style="1"/>
    <col min="14561" max="14561" width="1" style="1" customWidth="1"/>
    <col min="14562" max="14562" width="2.25" style="1" customWidth="1"/>
    <col min="14563" max="14563" width="2.125" style="1" customWidth="1"/>
    <col min="14564" max="14575" width="8.625" style="1" customWidth="1"/>
    <col min="14576" max="14578" width="9" style="1"/>
    <col min="14579" max="14580" width="2.125" style="1" customWidth="1"/>
    <col min="14581" max="14581" width="4.125" style="1" customWidth="1"/>
    <col min="14582" max="14584" width="8.625" style="1" customWidth="1"/>
    <col min="14585" max="14587" width="0" style="1" hidden="1" customWidth="1"/>
    <col min="14588" max="14588" width="1.625" style="1" customWidth="1"/>
    <col min="14589" max="14816" width="9" style="1"/>
    <col min="14817" max="14817" width="1" style="1" customWidth="1"/>
    <col min="14818" max="14818" width="2.25" style="1" customWidth="1"/>
    <col min="14819" max="14819" width="2.125" style="1" customWidth="1"/>
    <col min="14820" max="14831" width="8.625" style="1" customWidth="1"/>
    <col min="14832" max="14834" width="9" style="1"/>
    <col min="14835" max="14836" width="2.125" style="1" customWidth="1"/>
    <col min="14837" max="14837" width="4.125" style="1" customWidth="1"/>
    <col min="14838" max="14840" width="8.625" style="1" customWidth="1"/>
    <col min="14841" max="14843" width="0" style="1" hidden="1" customWidth="1"/>
    <col min="14844" max="14844" width="1.625" style="1" customWidth="1"/>
    <col min="14845" max="15072" width="9" style="1"/>
    <col min="15073" max="15073" width="1" style="1" customWidth="1"/>
    <col min="15074" max="15074" width="2.25" style="1" customWidth="1"/>
    <col min="15075" max="15075" width="2.125" style="1" customWidth="1"/>
    <col min="15076" max="15087" width="8.625" style="1" customWidth="1"/>
    <col min="15088" max="15090" width="9" style="1"/>
    <col min="15091" max="15092" width="2.125" style="1" customWidth="1"/>
    <col min="15093" max="15093" width="4.125" style="1" customWidth="1"/>
    <col min="15094" max="15096" width="8.625" style="1" customWidth="1"/>
    <col min="15097" max="15099" width="0" style="1" hidden="1" customWidth="1"/>
    <col min="15100" max="15100" width="1.625" style="1" customWidth="1"/>
    <col min="15101" max="15328" width="9" style="1"/>
    <col min="15329" max="15329" width="1" style="1" customWidth="1"/>
    <col min="15330" max="15330" width="2.25" style="1" customWidth="1"/>
    <col min="15331" max="15331" width="2.125" style="1" customWidth="1"/>
    <col min="15332" max="15343" width="8.625" style="1" customWidth="1"/>
    <col min="15344" max="15346" width="9" style="1"/>
    <col min="15347" max="15348" width="2.125" style="1" customWidth="1"/>
    <col min="15349" max="15349" width="4.125" style="1" customWidth="1"/>
    <col min="15350" max="15352" width="8.625" style="1" customWidth="1"/>
    <col min="15353" max="15355" width="0" style="1" hidden="1" customWidth="1"/>
    <col min="15356" max="15356" width="1.625" style="1" customWidth="1"/>
    <col min="15357" max="15584" width="9" style="1"/>
    <col min="15585" max="15585" width="1" style="1" customWidth="1"/>
    <col min="15586" max="15586" width="2.25" style="1" customWidth="1"/>
    <col min="15587" max="15587" width="2.125" style="1" customWidth="1"/>
    <col min="15588" max="15599" width="8.625" style="1" customWidth="1"/>
    <col min="15600" max="15602" width="9" style="1"/>
    <col min="15603" max="15604" width="2.125" style="1" customWidth="1"/>
    <col min="15605" max="15605" width="4.125" style="1" customWidth="1"/>
    <col min="15606" max="15608" width="8.625" style="1" customWidth="1"/>
    <col min="15609" max="15611" width="0" style="1" hidden="1" customWidth="1"/>
    <col min="15612" max="15612" width="1.625" style="1" customWidth="1"/>
    <col min="15613" max="15840" width="9" style="1"/>
    <col min="15841" max="15841" width="1" style="1" customWidth="1"/>
    <col min="15842" max="15842" width="2.25" style="1" customWidth="1"/>
    <col min="15843" max="15843" width="2.125" style="1" customWidth="1"/>
    <col min="15844" max="15855" width="8.625" style="1" customWidth="1"/>
    <col min="15856" max="15858" width="9" style="1"/>
    <col min="15859" max="15860" width="2.125" style="1" customWidth="1"/>
    <col min="15861" max="15861" width="4.125" style="1" customWidth="1"/>
    <col min="15862" max="15864" width="8.625" style="1" customWidth="1"/>
    <col min="15865" max="15867" width="0" style="1" hidden="1" customWidth="1"/>
    <col min="15868" max="15868" width="1.625" style="1" customWidth="1"/>
    <col min="15869" max="16096" width="9" style="1"/>
    <col min="16097" max="16097" width="1" style="1" customWidth="1"/>
    <col min="16098" max="16098" width="2.25" style="1" customWidth="1"/>
    <col min="16099" max="16099" width="2.125" style="1" customWidth="1"/>
    <col min="16100" max="16111" width="8.625" style="1" customWidth="1"/>
    <col min="16112" max="16114" width="9" style="1"/>
    <col min="16115" max="16116" width="2.125" style="1" customWidth="1"/>
    <col min="16117" max="16117" width="4.125" style="1" customWidth="1"/>
    <col min="16118" max="16120" width="8.625" style="1" customWidth="1"/>
    <col min="16121" max="16123" width="0" style="1" hidden="1" customWidth="1"/>
    <col min="16124" max="16124" width="1.625" style="1" customWidth="1"/>
    <col min="16125" max="16384" width="9" style="1"/>
  </cols>
  <sheetData>
    <row r="1" spans="2:22" ht="5.25" customHeight="1" x14ac:dyDescent="0.15"/>
    <row r="2" spans="2:22" ht="13.5" customHeight="1" x14ac:dyDescent="0.15">
      <c r="B2" s="2" t="s">
        <v>81</v>
      </c>
      <c r="C2" s="2"/>
      <c r="D2" s="2"/>
      <c r="E2" s="18"/>
      <c r="F2" s="18"/>
      <c r="G2" s="18"/>
      <c r="H2" s="18"/>
      <c r="I2" s="18"/>
      <c r="J2" s="18"/>
      <c r="K2" s="18"/>
      <c r="L2" s="18"/>
      <c r="M2" s="18"/>
      <c r="N2" s="18"/>
      <c r="O2" s="18"/>
      <c r="P2" s="18"/>
      <c r="Q2" s="18"/>
      <c r="R2" s="3"/>
    </row>
    <row r="3" spans="2:22" ht="13.5" customHeight="1" x14ac:dyDescent="0.15">
      <c r="B3" s="5"/>
      <c r="C3" s="18"/>
      <c r="D3" s="18"/>
      <c r="E3" s="18"/>
      <c r="F3" s="18"/>
      <c r="G3" s="18"/>
      <c r="H3" s="18"/>
      <c r="I3" s="18"/>
      <c r="J3" s="18"/>
      <c r="K3" s="18"/>
      <c r="L3" s="18"/>
      <c r="M3" s="169">
        <f ca="1">TODAY()</f>
        <v>44496</v>
      </c>
      <c r="N3" s="169"/>
      <c r="O3" s="169"/>
      <c r="P3" s="169"/>
      <c r="Q3" s="18"/>
      <c r="R3" s="3"/>
    </row>
    <row r="4" spans="2:22" ht="24" customHeight="1" x14ac:dyDescent="0.15">
      <c r="B4" s="5"/>
      <c r="C4" s="147" t="s">
        <v>0</v>
      </c>
      <c r="D4" s="23"/>
      <c r="E4" s="23"/>
      <c r="F4" s="6"/>
      <c r="G4" s="128"/>
      <c r="H4" s="11"/>
      <c r="I4" s="96"/>
      <c r="J4" s="96"/>
      <c r="K4" s="6"/>
      <c r="L4" s="6"/>
      <c r="M4" s="6"/>
      <c r="N4" s="97"/>
      <c r="O4" s="97"/>
      <c r="P4" s="97"/>
      <c r="Q4" s="18"/>
      <c r="R4" s="4"/>
    </row>
    <row r="5" spans="2:22" ht="13.5" customHeight="1" x14ac:dyDescent="0.15">
      <c r="B5" s="5"/>
      <c r="C5" s="6"/>
      <c r="D5" s="6"/>
      <c r="E5" s="18"/>
      <c r="F5" s="7"/>
      <c r="G5" s="18"/>
      <c r="H5" s="18"/>
      <c r="I5" s="18"/>
      <c r="J5" s="18"/>
      <c r="K5" s="18"/>
      <c r="L5" s="18"/>
      <c r="M5" s="18"/>
      <c r="N5" s="7"/>
      <c r="O5" s="7"/>
      <c r="P5" s="7"/>
      <c r="Q5" s="8"/>
      <c r="R5" s="10"/>
      <c r="S5" s="36" t="s">
        <v>115</v>
      </c>
    </row>
    <row r="6" spans="2:22" ht="13.5" customHeight="1" x14ac:dyDescent="0.15">
      <c r="B6" s="5"/>
      <c r="C6" s="6"/>
      <c r="D6" s="23" t="s">
        <v>25</v>
      </c>
      <c r="E6" s="6"/>
      <c r="F6" s="18"/>
      <c r="G6" s="7"/>
      <c r="H6" s="18"/>
      <c r="I6" s="18"/>
      <c r="J6" s="18"/>
      <c r="K6" s="18"/>
      <c r="L6" s="18"/>
      <c r="M6" s="18"/>
      <c r="N6" s="18"/>
      <c r="O6" s="18"/>
      <c r="P6" s="18"/>
      <c r="Q6" s="8"/>
      <c r="R6" s="10"/>
      <c r="S6" s="170" t="s">
        <v>17</v>
      </c>
      <c r="T6" s="171"/>
      <c r="U6" s="176" t="s">
        <v>18</v>
      </c>
      <c r="V6" s="179" t="s">
        <v>19</v>
      </c>
    </row>
    <row r="7" spans="2:22" ht="13.5" customHeight="1" x14ac:dyDescent="0.15">
      <c r="B7" s="5"/>
      <c r="C7" s="6"/>
      <c r="D7" s="23"/>
      <c r="E7" s="6"/>
      <c r="F7" s="18"/>
      <c r="G7" s="7"/>
      <c r="H7" s="18"/>
      <c r="I7" s="18"/>
      <c r="J7" s="18"/>
      <c r="K7" s="18"/>
      <c r="L7" s="18"/>
      <c r="M7" s="18"/>
      <c r="N7" s="18"/>
      <c r="O7" s="18"/>
      <c r="P7" s="18"/>
      <c r="Q7" s="8"/>
      <c r="R7" s="10"/>
      <c r="S7" s="172"/>
      <c r="T7" s="173"/>
      <c r="U7" s="177"/>
      <c r="V7" s="180"/>
    </row>
    <row r="8" spans="2:22" ht="13.5" customHeight="1" x14ac:dyDescent="0.15">
      <c r="B8" s="5"/>
      <c r="C8" s="6"/>
      <c r="D8" s="33"/>
      <c r="E8" s="28"/>
      <c r="F8" s="26"/>
      <c r="G8" s="29"/>
      <c r="H8" s="26"/>
      <c r="I8" s="26"/>
      <c r="J8" s="26"/>
      <c r="K8" s="26"/>
      <c r="L8" s="26"/>
      <c r="M8" s="26"/>
      <c r="N8" s="26"/>
      <c r="O8" s="26"/>
      <c r="P8" s="101"/>
      <c r="Q8" s="8"/>
      <c r="R8" s="10"/>
      <c r="S8" s="172"/>
      <c r="T8" s="173"/>
      <c r="U8" s="177"/>
      <c r="V8" s="180"/>
    </row>
    <row r="9" spans="2:22" ht="13.5" customHeight="1" x14ac:dyDescent="0.15">
      <c r="B9" s="5"/>
      <c r="C9" s="6"/>
      <c r="D9" s="30"/>
      <c r="E9" s="6" t="s">
        <v>32</v>
      </c>
      <c r="F9" s="18"/>
      <c r="G9" s="7"/>
      <c r="H9" s="18"/>
      <c r="I9" s="18"/>
      <c r="J9" s="18"/>
      <c r="K9" s="18"/>
      <c r="L9" s="18"/>
      <c r="M9" s="18"/>
      <c r="N9" s="18"/>
      <c r="O9" s="18"/>
      <c r="P9" s="102"/>
      <c r="Q9" s="8"/>
      <c r="R9" s="9"/>
      <c r="S9" s="174"/>
      <c r="T9" s="175"/>
      <c r="U9" s="178"/>
      <c r="V9" s="181"/>
    </row>
    <row r="10" spans="2:22" ht="13.5" customHeight="1" x14ac:dyDescent="0.15">
      <c r="B10" s="5"/>
      <c r="C10" s="6"/>
      <c r="D10" s="30"/>
      <c r="E10" s="186"/>
      <c r="F10" s="183"/>
      <c r="G10" s="113"/>
      <c r="H10" s="183"/>
      <c r="I10" s="183"/>
      <c r="J10" s="183"/>
      <c r="K10" s="183"/>
      <c r="L10" s="183"/>
      <c r="M10" s="183"/>
      <c r="N10" s="183"/>
      <c r="O10" s="183"/>
      <c r="P10" s="102"/>
      <c r="Q10" s="8"/>
      <c r="R10" s="9"/>
      <c r="S10" s="39">
        <v>1</v>
      </c>
      <c r="T10" s="40" t="s">
        <v>20</v>
      </c>
      <c r="U10" s="41">
        <v>930</v>
      </c>
      <c r="V10" s="132" t="str">
        <f>IF(ISBLANK($N$19),"入力情報不足NG",$N$19*U10/1000/12/3600)</f>
        <v>入力情報不足NG</v>
      </c>
    </row>
    <row r="11" spans="2:22" ht="13.5" customHeight="1" x14ac:dyDescent="0.15">
      <c r="B11" s="5"/>
      <c r="C11" s="6"/>
      <c r="D11" s="30"/>
      <c r="E11" s="186"/>
      <c r="F11" s="183"/>
      <c r="G11" s="113"/>
      <c r="H11" s="183"/>
      <c r="I11" s="183"/>
      <c r="J11" s="183"/>
      <c r="K11" s="183"/>
      <c r="L11" s="183"/>
      <c r="M11" s="183"/>
      <c r="N11" s="183"/>
      <c r="O11" s="183"/>
      <c r="P11" s="102"/>
      <c r="Q11" s="8"/>
      <c r="R11" s="9"/>
      <c r="S11" s="43">
        <v>2</v>
      </c>
      <c r="T11" s="44" t="s">
        <v>21</v>
      </c>
      <c r="U11" s="43">
        <v>840</v>
      </c>
      <c r="V11" s="42" t="str">
        <f>IF(ISBLANK($N$19),"入力情報不足NG",$N$19*U11/1000/12/3600)</f>
        <v>入力情報不足NG</v>
      </c>
    </row>
    <row r="12" spans="2:22" ht="13.5" customHeight="1" x14ac:dyDescent="0.15">
      <c r="B12" s="5"/>
      <c r="C12" s="6"/>
      <c r="D12" s="30"/>
      <c r="E12" s="186"/>
      <c r="F12" s="183"/>
      <c r="G12" s="113"/>
      <c r="H12" s="183"/>
      <c r="I12" s="183"/>
      <c r="J12" s="183"/>
      <c r="K12" s="183"/>
      <c r="L12" s="183"/>
      <c r="M12" s="183"/>
      <c r="N12" s="183"/>
      <c r="O12" s="183"/>
      <c r="P12" s="102"/>
      <c r="Q12" s="8"/>
      <c r="R12" s="9"/>
      <c r="S12" s="43">
        <v>3</v>
      </c>
      <c r="T12" s="44" t="s">
        <v>22</v>
      </c>
      <c r="U12" s="43">
        <v>740</v>
      </c>
      <c r="V12" s="42" t="str">
        <f>IF(ISBLANK($N$19),"入力情報不足NG",$N$19*U12/1000/12/3600)</f>
        <v>入力情報不足NG</v>
      </c>
    </row>
    <row r="13" spans="2:22" ht="13.5" customHeight="1" x14ac:dyDescent="0.15">
      <c r="B13" s="5"/>
      <c r="C13" s="6"/>
      <c r="D13" s="30"/>
      <c r="E13" s="186"/>
      <c r="F13" s="183"/>
      <c r="G13" s="113"/>
      <c r="H13" s="183"/>
      <c r="I13" s="183"/>
      <c r="J13" s="183"/>
      <c r="K13" s="183"/>
      <c r="L13" s="183"/>
      <c r="M13" s="183"/>
      <c r="N13" s="183"/>
      <c r="O13" s="183"/>
      <c r="P13" s="102"/>
      <c r="Q13" s="8"/>
      <c r="R13" s="9"/>
      <c r="S13" s="43">
        <v>4</v>
      </c>
      <c r="T13" s="44" t="s">
        <v>23</v>
      </c>
      <c r="U13" s="45">
        <v>690</v>
      </c>
      <c r="V13" s="42" t="str">
        <f>IF(ISBLANK($N$19),"入力情報不足NG",$N$19*U13/1000/12/3600)</f>
        <v>入力情報不足NG</v>
      </c>
    </row>
    <row r="14" spans="2:22" ht="13.5" customHeight="1" x14ac:dyDescent="0.15">
      <c r="B14" s="5"/>
      <c r="C14" s="6"/>
      <c r="D14" s="30"/>
      <c r="E14" s="186"/>
      <c r="F14" s="183"/>
      <c r="G14" s="113"/>
      <c r="H14" s="183"/>
      <c r="I14" s="183"/>
      <c r="J14" s="183"/>
      <c r="K14" s="183"/>
      <c r="L14" s="183"/>
      <c r="M14" s="183"/>
      <c r="N14" s="183"/>
      <c r="O14" s="183"/>
      <c r="P14" s="102"/>
      <c r="Q14" s="8"/>
      <c r="R14" s="9"/>
      <c r="S14" s="46">
        <v>5</v>
      </c>
      <c r="T14" s="47" t="s">
        <v>24</v>
      </c>
      <c r="U14" s="46">
        <v>600</v>
      </c>
      <c r="V14" s="48" t="str">
        <f>IF(ISBLANK($N$19),"入力情報不足NG",$N$19*U14/1000/12/3600)</f>
        <v>入力情報不足NG</v>
      </c>
    </row>
    <row r="15" spans="2:22" ht="13.5" customHeight="1" x14ac:dyDescent="0.15">
      <c r="B15" s="5"/>
      <c r="C15" s="6"/>
      <c r="D15" s="30"/>
      <c r="E15" s="186"/>
      <c r="F15" s="183"/>
      <c r="G15" s="113"/>
      <c r="H15" s="183"/>
      <c r="I15" s="183"/>
      <c r="J15" s="183"/>
      <c r="K15" s="183"/>
      <c r="L15" s="183"/>
      <c r="M15" s="183"/>
      <c r="N15" s="183"/>
      <c r="O15" s="183"/>
      <c r="P15" s="102"/>
      <c r="Q15" s="8"/>
      <c r="R15" s="9"/>
      <c r="S15" s="49" t="s">
        <v>114</v>
      </c>
      <c r="T15" s="49"/>
      <c r="U15" s="49"/>
      <c r="V15" s="49"/>
    </row>
    <row r="16" spans="2:22" ht="13.5" customHeight="1" x14ac:dyDescent="0.15">
      <c r="B16" s="5"/>
      <c r="C16" s="6"/>
      <c r="D16" s="30"/>
      <c r="E16" s="186"/>
      <c r="F16" s="183"/>
      <c r="G16" s="113"/>
      <c r="H16" s="183"/>
      <c r="I16" s="183"/>
      <c r="J16" s="183"/>
      <c r="K16" s="183"/>
      <c r="L16" s="183"/>
      <c r="M16" s="183"/>
      <c r="N16" s="183"/>
      <c r="O16" s="183"/>
      <c r="P16" s="102"/>
      <c r="Q16" s="8"/>
      <c r="R16" s="9"/>
      <c r="S16" s="170" t="s">
        <v>17</v>
      </c>
      <c r="T16" s="171"/>
      <c r="U16" s="176" t="s">
        <v>18</v>
      </c>
      <c r="V16" s="179" t="s">
        <v>19</v>
      </c>
    </row>
    <row r="17" spans="2:39" ht="13.5" customHeight="1" x14ac:dyDescent="0.15">
      <c r="B17" s="5"/>
      <c r="C17" s="6"/>
      <c r="D17" s="30"/>
      <c r="E17" s="186"/>
      <c r="F17" s="185"/>
      <c r="G17" s="184"/>
      <c r="H17" s="183"/>
      <c r="I17" s="183"/>
      <c r="J17" s="183"/>
      <c r="K17" s="184"/>
      <c r="L17" s="184"/>
      <c r="M17" s="184"/>
      <c r="N17" s="185"/>
      <c r="O17" s="185"/>
      <c r="P17" s="103"/>
      <c r="Q17" s="8"/>
      <c r="R17" s="9"/>
      <c r="S17" s="172"/>
      <c r="T17" s="173"/>
      <c r="U17" s="177"/>
      <c r="V17" s="180"/>
    </row>
    <row r="18" spans="2:39" ht="13.5" customHeight="1" x14ac:dyDescent="0.15">
      <c r="B18" s="5"/>
      <c r="C18" s="6"/>
      <c r="D18" s="30"/>
      <c r="E18" s="98"/>
      <c r="F18" s="18"/>
      <c r="G18" s="11"/>
      <c r="H18" s="18"/>
      <c r="I18" s="18"/>
      <c r="J18" s="18"/>
      <c r="K18" s="18"/>
      <c r="L18" s="18"/>
      <c r="M18" s="18"/>
      <c r="N18" s="18"/>
      <c r="O18" s="18"/>
      <c r="P18" s="102"/>
      <c r="Q18" s="8"/>
      <c r="R18" s="9"/>
      <c r="S18" s="172"/>
      <c r="T18" s="173"/>
      <c r="U18" s="177"/>
      <c r="V18" s="180"/>
    </row>
    <row r="19" spans="2:39" ht="13.5" customHeight="1" x14ac:dyDescent="0.15">
      <c r="B19" s="5"/>
      <c r="C19" s="6"/>
      <c r="D19" s="30"/>
      <c r="E19" s="18"/>
      <c r="F19" s="7"/>
      <c r="G19" s="12"/>
      <c r="H19" s="18"/>
      <c r="I19" s="18"/>
      <c r="K19" s="108"/>
      <c r="L19" s="108"/>
      <c r="M19" s="13" t="s">
        <v>34</v>
      </c>
      <c r="N19" s="143"/>
      <c r="O19" s="8" t="s">
        <v>33</v>
      </c>
      <c r="P19" s="104"/>
      <c r="Q19" s="8"/>
      <c r="R19" s="9"/>
      <c r="S19" s="174"/>
      <c r="T19" s="175"/>
      <c r="U19" s="178"/>
      <c r="V19" s="181"/>
    </row>
    <row r="20" spans="2:39" ht="13.5" customHeight="1" x14ac:dyDescent="0.15">
      <c r="B20" s="5"/>
      <c r="C20" s="6"/>
      <c r="D20" s="31"/>
      <c r="E20" s="32"/>
      <c r="F20" s="25"/>
      <c r="G20" s="24"/>
      <c r="H20" s="27"/>
      <c r="I20" s="27"/>
      <c r="J20" s="27"/>
      <c r="K20" s="24"/>
      <c r="L20" s="24"/>
      <c r="M20" s="24"/>
      <c r="N20" s="25"/>
      <c r="O20" s="25"/>
      <c r="P20" s="105"/>
      <c r="Q20" s="8"/>
      <c r="R20" s="36"/>
      <c r="S20" s="39">
        <v>1</v>
      </c>
      <c r="T20" s="40" t="s">
        <v>20</v>
      </c>
      <c r="U20" s="41">
        <v>840</v>
      </c>
      <c r="V20" s="132" t="str">
        <f>IF(ISBLANK($N$19),"入力情報不足NG",$N$19*U20/1000/12/3600)</f>
        <v>入力情報不足NG</v>
      </c>
      <c r="AL20" s="1"/>
      <c r="AM20" s="1"/>
    </row>
    <row r="21" spans="2:39" ht="13.5" customHeight="1" x14ac:dyDescent="0.15">
      <c r="B21" s="5"/>
      <c r="C21" s="6"/>
      <c r="D21" s="6"/>
      <c r="E21" s="2"/>
      <c r="F21" s="7"/>
      <c r="G21" s="12"/>
      <c r="H21" s="18"/>
      <c r="I21" s="18"/>
      <c r="J21" s="18"/>
      <c r="K21" s="12"/>
      <c r="L21" s="12"/>
      <c r="M21" s="12"/>
      <c r="N21" s="7"/>
      <c r="O21" s="7"/>
      <c r="P21" s="7"/>
      <c r="Q21" s="8"/>
      <c r="R21" s="22"/>
      <c r="S21" s="43">
        <v>2</v>
      </c>
      <c r="T21" s="44" t="s">
        <v>21</v>
      </c>
      <c r="U21" s="43">
        <v>760</v>
      </c>
      <c r="V21" s="42" t="str">
        <f>IF(ISBLANK($N$19),"入力情報不足NG",$N$19*U21/1000/12/3600)</f>
        <v>入力情報不足NG</v>
      </c>
    </row>
    <row r="22" spans="2:39" ht="13.5" customHeight="1" x14ac:dyDescent="0.15">
      <c r="B22" s="5"/>
      <c r="C22" s="6"/>
      <c r="D22" s="6"/>
      <c r="E22" s="2" t="s">
        <v>76</v>
      </c>
      <c r="F22" s="128"/>
      <c r="G22" s="167"/>
      <c r="H22" s="167"/>
      <c r="I22" s="50"/>
      <c r="J22" s="53" t="s">
        <v>75</v>
      </c>
      <c r="K22" s="51" t="str">
        <f>IFERROR(VLOOKUP(G22,T20:U24,2,0),"")</f>
        <v/>
      </c>
      <c r="L22" s="11" t="s">
        <v>44</v>
      </c>
      <c r="M22" s="11"/>
      <c r="N22" s="18"/>
      <c r="O22" s="18"/>
      <c r="P22" s="8"/>
      <c r="Q22" s="99"/>
      <c r="R22" s="9"/>
      <c r="S22" s="43">
        <v>3</v>
      </c>
      <c r="T22" s="44" t="s">
        <v>22</v>
      </c>
      <c r="U22" s="43">
        <v>670</v>
      </c>
      <c r="V22" s="42" t="str">
        <f>IF(ISBLANK($N$19),"入力情報不足NG",$N$19*U22/1000/12/3600)</f>
        <v>入力情報不足NG</v>
      </c>
    </row>
    <row r="23" spans="2:39" ht="13.5" customHeight="1" x14ac:dyDescent="0.15">
      <c r="B23" s="5"/>
      <c r="C23" s="5"/>
      <c r="D23" s="5"/>
      <c r="E23" s="5"/>
      <c r="F23" s="5"/>
      <c r="G23" s="5"/>
      <c r="H23" s="5"/>
      <c r="I23" s="5"/>
      <c r="J23" s="5"/>
      <c r="K23" s="5"/>
      <c r="L23" s="5"/>
      <c r="M23" s="5"/>
      <c r="N23" s="5"/>
      <c r="O23" s="5"/>
      <c r="P23" s="5"/>
      <c r="Q23" s="5"/>
      <c r="R23" s="9"/>
      <c r="S23" s="43">
        <v>4</v>
      </c>
      <c r="T23" s="44" t="s">
        <v>23</v>
      </c>
      <c r="U23" s="45">
        <v>630</v>
      </c>
      <c r="V23" s="42" t="str">
        <f>IF(ISBLANK($N$19),"入力情報不足NG",$N$19*U23/1000/12/3600)</f>
        <v>入力情報不足NG</v>
      </c>
    </row>
    <row r="24" spans="2:39" ht="13.5" customHeight="1" x14ac:dyDescent="0.15">
      <c r="B24" s="5"/>
      <c r="C24" s="6"/>
      <c r="D24" s="6"/>
      <c r="E24" s="18"/>
      <c r="F24" s="34" t="str">
        <f>"　Ｑ1="&amp;N19&amp;"人×"&amp;K22&amp;"Ｌ/人・日÷1000÷12ｈｒ÷3600s"</f>
        <v>　Ｑ1=人×Ｌ/人・日÷1000÷12ｈｒ÷3600s</v>
      </c>
      <c r="G24" s="12"/>
      <c r="H24" s="18"/>
      <c r="I24" s="18"/>
      <c r="J24" s="18"/>
      <c r="K24" s="12"/>
      <c r="L24" s="12"/>
      <c r="M24" s="12"/>
      <c r="N24" s="7"/>
      <c r="O24" s="7"/>
      <c r="P24" s="7"/>
      <c r="Q24" s="8"/>
      <c r="R24" s="9"/>
      <c r="S24" s="46">
        <v>5</v>
      </c>
      <c r="T24" s="47" t="s">
        <v>24</v>
      </c>
      <c r="U24" s="46">
        <v>540</v>
      </c>
      <c r="V24" s="48" t="str">
        <f>IF(ISBLANK($N$19),"入力情報不足NG",$N$19*U24/1000/12/3600)</f>
        <v>入力情報不足NG</v>
      </c>
    </row>
    <row r="25" spans="2:39" ht="13.5" customHeight="1" x14ac:dyDescent="0.15">
      <c r="B25" s="5"/>
      <c r="C25" s="6"/>
      <c r="D25" s="6"/>
      <c r="E25" s="18"/>
      <c r="F25" s="7"/>
      <c r="G25" s="12"/>
      <c r="H25" s="18"/>
      <c r="I25" s="18"/>
      <c r="J25" s="18"/>
      <c r="K25" s="12"/>
      <c r="L25" s="12"/>
      <c r="M25" s="12"/>
      <c r="N25" s="7"/>
      <c r="O25" s="7"/>
      <c r="P25" s="7"/>
      <c r="Q25" s="8"/>
      <c r="R25" s="9"/>
    </row>
    <row r="26" spans="2:39" ht="13.5" customHeight="1" x14ac:dyDescent="0.15">
      <c r="B26" s="5"/>
      <c r="C26" s="6"/>
      <c r="D26" s="6"/>
      <c r="E26" s="18"/>
      <c r="F26" s="7"/>
      <c r="G26" s="12"/>
      <c r="H26" s="18"/>
      <c r="I26" s="18"/>
      <c r="J26" s="108"/>
      <c r="K26" s="13" t="s">
        <v>50</v>
      </c>
      <c r="L26" s="168" t="str">
        <f>IFERROR(VLOOKUP(G22,T20:V24,3,0),"入力情報不足NG")</f>
        <v>入力情報不足NG</v>
      </c>
      <c r="M26" s="168"/>
      <c r="N26" s="8" t="s">
        <v>35</v>
      </c>
      <c r="O26" s="8"/>
      <c r="Q26" s="8"/>
      <c r="R26" s="9"/>
      <c r="S26" s="163" t="s">
        <v>10</v>
      </c>
      <c r="T26" s="160" t="s">
        <v>11</v>
      </c>
      <c r="U26" s="165" t="s">
        <v>12</v>
      </c>
      <c r="V26" s="156" t="s">
        <v>13</v>
      </c>
      <c r="W26" s="158" t="s">
        <v>12</v>
      </c>
      <c r="X26" s="160" t="s">
        <v>14</v>
      </c>
      <c r="Y26" s="158" t="s">
        <v>12</v>
      </c>
      <c r="Z26" s="148" t="s">
        <v>43</v>
      </c>
      <c r="AA26" s="130" t="s">
        <v>1</v>
      </c>
      <c r="AB26" s="130" t="s">
        <v>2</v>
      </c>
      <c r="AC26" s="130" t="s">
        <v>3</v>
      </c>
      <c r="AD26" s="148" t="s">
        <v>15</v>
      </c>
      <c r="AE26" s="150"/>
      <c r="AL26" s="1"/>
      <c r="AM26" s="1"/>
    </row>
    <row r="27" spans="2:39" ht="13.5" customHeight="1" x14ac:dyDescent="0.15">
      <c r="B27" s="5"/>
      <c r="C27" s="6"/>
      <c r="D27" s="6"/>
      <c r="E27" s="18"/>
      <c r="F27" s="7"/>
      <c r="G27" s="12"/>
      <c r="H27" s="18"/>
      <c r="I27" s="18"/>
      <c r="J27" s="18"/>
      <c r="K27" s="12"/>
      <c r="L27" s="12"/>
      <c r="M27" s="12"/>
      <c r="N27" s="7"/>
      <c r="O27" s="7"/>
      <c r="P27" s="7"/>
      <c r="Q27" s="8"/>
      <c r="R27" s="9"/>
      <c r="S27" s="164"/>
      <c r="T27" s="161"/>
      <c r="U27" s="166"/>
      <c r="V27" s="157"/>
      <c r="W27" s="159"/>
      <c r="X27" s="161"/>
      <c r="Y27" s="159"/>
      <c r="Z27" s="149"/>
      <c r="AA27" s="131" t="s">
        <v>37</v>
      </c>
      <c r="AB27" s="55" t="s">
        <v>38</v>
      </c>
      <c r="AC27" s="55" t="s">
        <v>39</v>
      </c>
      <c r="AD27" s="149"/>
      <c r="AE27" s="151"/>
      <c r="AL27" s="1"/>
      <c r="AM27" s="1"/>
    </row>
    <row r="28" spans="2:39" ht="13.5" customHeight="1" x14ac:dyDescent="0.15">
      <c r="B28" s="5"/>
      <c r="C28" s="6"/>
      <c r="D28" s="35" t="s">
        <v>116</v>
      </c>
      <c r="E28" s="35"/>
      <c r="F28" s="7"/>
      <c r="G28" s="12"/>
      <c r="H28" s="18"/>
      <c r="I28" s="18"/>
      <c r="J28" s="18"/>
      <c r="K28" s="12"/>
      <c r="L28" s="12"/>
      <c r="M28" s="12"/>
      <c r="N28" s="7"/>
      <c r="O28" s="7"/>
      <c r="P28" s="7"/>
      <c r="Q28" s="8"/>
      <c r="R28" s="56"/>
      <c r="S28" s="41" t="s">
        <v>84</v>
      </c>
      <c r="T28" s="57">
        <v>114</v>
      </c>
      <c r="U28" s="58" t="s">
        <v>40</v>
      </c>
      <c r="V28" s="59">
        <v>3.1</v>
      </c>
      <c r="W28" s="60" t="s">
        <v>54</v>
      </c>
      <c r="X28" s="57">
        <v>107</v>
      </c>
      <c r="Y28" s="61"/>
      <c r="Z28" s="62">
        <f t="shared" ref="Z28:Z35" si="0">PI()*POWER(((X28/1000)/2),2)*(1/0.01)*POWER(((X28/1000)/4),2/3)*POWER($L$32/1000,1/2)</f>
        <v>0</v>
      </c>
      <c r="AA28" s="78">
        <f>PI()*(X28/2)/1000*(X28/2)/1000</f>
        <v>8.9920235727373853E-3</v>
      </c>
      <c r="AB28" s="78">
        <f t="shared" ref="AB28:AB35" si="1">X28/1000*PI()</f>
        <v>0.33615041393410788</v>
      </c>
      <c r="AC28" s="79">
        <f t="shared" ref="AC28:AC35" si="2">AA28/AB28</f>
        <v>2.6749999999999999E-2</v>
      </c>
      <c r="AD28" s="80">
        <f t="shared" ref="AD28:AD35" si="3">(1/0.01)*POWER((X28/1000)/4,(2/3))*POWER(($L$32/1000),(1/2))</f>
        <v>0</v>
      </c>
      <c r="AE28" s="86" t="str">
        <f>IF(AND(0.6&lt;AD28,AD28&lt;3),"OK",IF(AD28&gt;=3,"NG",IF(AD28&lt;=0.6,"NG")))</f>
        <v>NG</v>
      </c>
      <c r="AL28" s="1"/>
      <c r="AM28" s="1"/>
    </row>
    <row r="29" spans="2:39" ht="13.5" customHeight="1" x14ac:dyDescent="0.15">
      <c r="B29" s="5"/>
      <c r="C29" s="5"/>
      <c r="D29" s="5"/>
      <c r="E29" s="5"/>
      <c r="F29" s="5"/>
      <c r="G29" s="5"/>
      <c r="H29" s="5"/>
      <c r="I29" s="5"/>
      <c r="J29" s="5"/>
      <c r="K29" s="5"/>
      <c r="L29" s="5"/>
      <c r="M29" s="5"/>
      <c r="N29" s="5"/>
      <c r="O29" s="5"/>
      <c r="P29" s="5"/>
      <c r="Q29" s="5"/>
      <c r="R29" s="56"/>
      <c r="S29" s="43" t="s">
        <v>82</v>
      </c>
      <c r="T29" s="65">
        <v>165</v>
      </c>
      <c r="U29" s="66" t="s">
        <v>41</v>
      </c>
      <c r="V29" s="67">
        <v>5.0999999999999996</v>
      </c>
      <c r="W29" s="68" t="s">
        <v>54</v>
      </c>
      <c r="X29" s="65">
        <v>154</v>
      </c>
      <c r="Y29" s="69"/>
      <c r="Z29" s="87">
        <f t="shared" si="0"/>
        <v>0</v>
      </c>
      <c r="AA29" s="63">
        <f t="shared" ref="AA29:AA35" si="4">PI()*(X29/2)/1000*(X29/2)/1000</f>
        <v>1.8626502843133885E-2</v>
      </c>
      <c r="AB29" s="63">
        <f t="shared" si="1"/>
        <v>0.48380526865282814</v>
      </c>
      <c r="AC29" s="64">
        <f t="shared" si="2"/>
        <v>3.8500000000000006E-2</v>
      </c>
      <c r="AD29" s="88">
        <f t="shared" si="3"/>
        <v>0</v>
      </c>
      <c r="AE29" s="89" t="str">
        <f>IF(AND(0.6&lt;AD29,AD29&lt;3),"OK",IF(AD29&gt;=3,"NG",IF(AD29&lt;=0.6,"NG")))</f>
        <v>NG</v>
      </c>
      <c r="AL29" s="1"/>
      <c r="AM29" s="1"/>
    </row>
    <row r="30" spans="2:39" ht="13.5" customHeight="1" x14ac:dyDescent="0.15">
      <c r="B30" s="5"/>
      <c r="C30" s="6"/>
      <c r="D30" s="6"/>
      <c r="E30" s="2" t="s">
        <v>77</v>
      </c>
      <c r="F30" s="5"/>
      <c r="G30" s="13"/>
      <c r="H30" s="14"/>
      <c r="I30" s="14"/>
      <c r="J30" s="14"/>
      <c r="K30" s="18"/>
      <c r="L30" s="18"/>
      <c r="M30" s="18"/>
      <c r="N30" s="12"/>
      <c r="O30" s="12"/>
      <c r="P30" s="12"/>
      <c r="Q30" s="8"/>
      <c r="R30" s="70"/>
      <c r="S30" s="43" t="s">
        <v>85</v>
      </c>
      <c r="T30" s="65">
        <v>216</v>
      </c>
      <c r="U30" s="66" t="s">
        <v>55</v>
      </c>
      <c r="V30" s="67">
        <v>6.5</v>
      </c>
      <c r="W30" s="68" t="s">
        <v>56</v>
      </c>
      <c r="X30" s="65">
        <v>202</v>
      </c>
      <c r="Y30" s="69"/>
      <c r="Z30" s="87">
        <f t="shared" si="0"/>
        <v>0</v>
      </c>
      <c r="AA30" s="63">
        <f t="shared" si="4"/>
        <v>3.2047386659269483E-2</v>
      </c>
      <c r="AB30" s="63">
        <f t="shared" si="1"/>
        <v>0.63460171602513826</v>
      </c>
      <c r="AC30" s="64">
        <f t="shared" si="2"/>
        <v>5.0500000000000003E-2</v>
      </c>
      <c r="AD30" s="88">
        <f t="shared" si="3"/>
        <v>0</v>
      </c>
      <c r="AE30" s="89" t="str">
        <f t="shared" ref="AE30:AE34" si="5">IF(AND(0.6&lt;AD30,AD30&lt;3),"OK",IF(AD30&gt;=3,"NG",IF(AD30&lt;=0.6,"NG")))</f>
        <v>NG</v>
      </c>
      <c r="AL30" s="1"/>
      <c r="AM30" s="1"/>
    </row>
    <row r="31" spans="2:39" ht="13.5" customHeight="1" x14ac:dyDescent="0.15">
      <c r="B31" s="5"/>
      <c r="C31" s="5"/>
      <c r="D31" s="5"/>
      <c r="E31" s="5"/>
      <c r="F31" s="5"/>
      <c r="G31" s="5"/>
      <c r="H31" s="5"/>
      <c r="I31" s="5"/>
      <c r="J31" s="5"/>
      <c r="K31" s="5"/>
      <c r="L31" s="5"/>
      <c r="M31" s="5"/>
      <c r="N31" s="5"/>
      <c r="O31" s="5"/>
      <c r="P31" s="5"/>
      <c r="Q31" s="5"/>
      <c r="R31" s="70"/>
      <c r="S31" s="43" t="s">
        <v>86</v>
      </c>
      <c r="T31" s="65">
        <v>267</v>
      </c>
      <c r="U31" s="66" t="s">
        <v>57</v>
      </c>
      <c r="V31" s="67">
        <v>7.8</v>
      </c>
      <c r="W31" s="68" t="s">
        <v>58</v>
      </c>
      <c r="X31" s="65">
        <v>250</v>
      </c>
      <c r="Y31" s="69"/>
      <c r="Z31" s="87">
        <f t="shared" si="0"/>
        <v>0</v>
      </c>
      <c r="AA31" s="63">
        <f t="shared" si="4"/>
        <v>4.9087385212340517E-2</v>
      </c>
      <c r="AB31" s="63">
        <f t="shared" si="1"/>
        <v>0.78539816339744828</v>
      </c>
      <c r="AC31" s="64">
        <f t="shared" si="2"/>
        <v>6.25E-2</v>
      </c>
      <c r="AD31" s="88">
        <f t="shared" si="3"/>
        <v>0</v>
      </c>
      <c r="AE31" s="89" t="str">
        <f t="shared" si="5"/>
        <v>NG</v>
      </c>
      <c r="AL31" s="1"/>
      <c r="AM31" s="1"/>
    </row>
    <row r="32" spans="2:39" ht="13.5" customHeight="1" x14ac:dyDescent="0.15">
      <c r="B32" s="5"/>
      <c r="C32" s="6"/>
      <c r="D32" s="6"/>
      <c r="E32" s="162" t="s">
        <v>46</v>
      </c>
      <c r="F32" s="162"/>
      <c r="G32" s="128" t="s">
        <v>109</v>
      </c>
      <c r="H32" s="2" t="s">
        <v>110</v>
      </c>
      <c r="I32" s="141"/>
      <c r="J32" s="17"/>
      <c r="K32" s="15" t="s">
        <v>48</v>
      </c>
      <c r="L32" s="142"/>
      <c r="M32" s="2" t="s">
        <v>45</v>
      </c>
      <c r="P32" s="5"/>
      <c r="Q32" s="8"/>
      <c r="R32" s="70"/>
      <c r="S32" s="43" t="s">
        <v>87</v>
      </c>
      <c r="T32" s="65">
        <v>318</v>
      </c>
      <c r="U32" s="66" t="s">
        <v>59</v>
      </c>
      <c r="V32" s="67">
        <v>9.1999999999999993</v>
      </c>
      <c r="W32" s="68" t="s">
        <v>60</v>
      </c>
      <c r="X32" s="65">
        <v>298</v>
      </c>
      <c r="Y32" s="69"/>
      <c r="Z32" s="87">
        <f t="shared" si="0"/>
        <v>0</v>
      </c>
      <c r="AA32" s="63">
        <f t="shared" si="4"/>
        <v>6.9746498502347001E-2</v>
      </c>
      <c r="AB32" s="63">
        <f t="shared" si="1"/>
        <v>0.9361946107697583</v>
      </c>
      <c r="AC32" s="64">
        <f t="shared" si="2"/>
        <v>7.4500000000000011E-2</v>
      </c>
      <c r="AD32" s="88">
        <f t="shared" si="3"/>
        <v>0</v>
      </c>
      <c r="AE32" s="89" t="str">
        <f t="shared" si="5"/>
        <v>NG</v>
      </c>
      <c r="AL32" s="1"/>
      <c r="AM32" s="1"/>
    </row>
    <row r="33" spans="2:39" ht="13.5" customHeight="1" x14ac:dyDescent="0.15">
      <c r="B33" s="5"/>
      <c r="C33" s="5"/>
      <c r="D33" s="5"/>
      <c r="E33" s="5"/>
      <c r="F33" s="5"/>
      <c r="G33" s="5"/>
      <c r="H33" s="2"/>
      <c r="I33" s="5"/>
      <c r="J33" s="5"/>
      <c r="K33" s="5"/>
      <c r="L33" s="5"/>
      <c r="M33" s="5"/>
      <c r="P33" s="5"/>
      <c r="Q33" s="5"/>
      <c r="R33" s="70"/>
      <c r="S33" s="43" t="s">
        <v>88</v>
      </c>
      <c r="T33" s="65">
        <v>370</v>
      </c>
      <c r="U33" s="66" t="s">
        <v>61</v>
      </c>
      <c r="V33" s="67">
        <v>10.5</v>
      </c>
      <c r="W33" s="68" t="s">
        <v>60</v>
      </c>
      <c r="X33" s="65">
        <v>348</v>
      </c>
      <c r="Y33" s="69"/>
      <c r="Z33" s="87">
        <f t="shared" si="0"/>
        <v>0</v>
      </c>
      <c r="AA33" s="63">
        <f t="shared" si="4"/>
        <v>9.5114859180084568E-2</v>
      </c>
      <c r="AB33" s="63">
        <f t="shared" si="1"/>
        <v>1.093274243449248</v>
      </c>
      <c r="AC33" s="64">
        <f t="shared" si="2"/>
        <v>8.6999999999999994E-2</v>
      </c>
      <c r="AD33" s="88">
        <f t="shared" si="3"/>
        <v>0</v>
      </c>
      <c r="AE33" s="89" t="str">
        <f t="shared" si="5"/>
        <v>NG</v>
      </c>
      <c r="AL33" s="1"/>
      <c r="AM33" s="1"/>
    </row>
    <row r="34" spans="2:39" ht="13.5" customHeight="1" x14ac:dyDescent="0.15">
      <c r="B34" s="5"/>
      <c r="C34" s="6"/>
      <c r="D34" s="6"/>
      <c r="E34" s="18"/>
      <c r="F34" s="7"/>
      <c r="G34" s="12"/>
      <c r="H34" s="18"/>
      <c r="I34" s="18"/>
      <c r="J34" s="18"/>
      <c r="K34" s="12"/>
      <c r="L34" s="12"/>
      <c r="M34" s="12"/>
      <c r="N34" s="7"/>
      <c r="O34" s="7"/>
      <c r="P34" s="7"/>
      <c r="Q34" s="8"/>
      <c r="R34" s="70"/>
      <c r="S34" s="43" t="s">
        <v>91</v>
      </c>
      <c r="T34" s="65">
        <v>520</v>
      </c>
      <c r="U34" s="66" t="s">
        <v>16</v>
      </c>
      <c r="V34" s="67">
        <v>14.6</v>
      </c>
      <c r="W34" s="68" t="s">
        <v>66</v>
      </c>
      <c r="X34" s="65">
        <v>489</v>
      </c>
      <c r="Y34" s="69"/>
      <c r="Z34" s="87">
        <f t="shared" si="0"/>
        <v>0</v>
      </c>
      <c r="AA34" s="63">
        <f t="shared" si="4"/>
        <v>0.18780519422976122</v>
      </c>
      <c r="AB34" s="63">
        <f t="shared" si="1"/>
        <v>1.5362388076054088</v>
      </c>
      <c r="AC34" s="64">
        <f t="shared" si="2"/>
        <v>0.12225</v>
      </c>
      <c r="AD34" s="88">
        <f t="shared" si="3"/>
        <v>0</v>
      </c>
      <c r="AE34" s="89" t="str">
        <f t="shared" si="5"/>
        <v>NG</v>
      </c>
      <c r="AL34" s="1"/>
      <c r="AM34" s="1"/>
    </row>
    <row r="35" spans="2:39" ht="13.5" customHeight="1" x14ac:dyDescent="0.15">
      <c r="B35" s="5"/>
      <c r="C35" s="6"/>
      <c r="D35" s="6"/>
      <c r="E35" s="18" t="s">
        <v>79</v>
      </c>
      <c r="F35" s="7"/>
      <c r="G35" s="13" t="s">
        <v>5</v>
      </c>
      <c r="H35" s="14" t="s">
        <v>6</v>
      </c>
      <c r="I35" s="14"/>
      <c r="J35" s="14"/>
      <c r="K35" s="12"/>
      <c r="L35" s="12"/>
      <c r="M35" s="12"/>
      <c r="N35" s="7"/>
      <c r="O35" s="7"/>
      <c r="P35" s="7"/>
      <c r="Q35" s="8"/>
      <c r="R35" s="70"/>
      <c r="S35" s="46" t="s">
        <v>92</v>
      </c>
      <c r="T35" s="71">
        <v>630</v>
      </c>
      <c r="U35" s="72" t="s">
        <v>67</v>
      </c>
      <c r="V35" s="73">
        <v>17.8</v>
      </c>
      <c r="W35" s="74" t="s">
        <v>68</v>
      </c>
      <c r="X35" s="71">
        <v>592</v>
      </c>
      <c r="Y35" s="75"/>
      <c r="Z35" s="90">
        <f t="shared" si="0"/>
        <v>0</v>
      </c>
      <c r="AA35" s="76">
        <f t="shared" si="4"/>
        <v>0.27525378193692329</v>
      </c>
      <c r="AB35" s="76">
        <f t="shared" si="1"/>
        <v>1.8598228509251575</v>
      </c>
      <c r="AC35" s="77">
        <f t="shared" si="2"/>
        <v>0.14799999999999999</v>
      </c>
      <c r="AD35" s="91">
        <f t="shared" si="3"/>
        <v>0</v>
      </c>
      <c r="AE35" s="92" t="str">
        <f>IF(AND(0.6&lt;AD35,AD35&lt;3),"OK",IF(AD35&gt;=3,"NG",IF(AD35&lt;=0.6,"NG")))</f>
        <v>NG</v>
      </c>
      <c r="AL35" s="1"/>
      <c r="AM35" s="1"/>
    </row>
    <row r="36" spans="2:39" ht="13.5" customHeight="1" x14ac:dyDescent="0.15">
      <c r="B36" s="5"/>
      <c r="C36" s="6"/>
      <c r="D36" s="6"/>
      <c r="E36" s="18"/>
      <c r="F36" s="7"/>
      <c r="G36" s="5"/>
      <c r="H36" s="5"/>
      <c r="I36" s="5"/>
      <c r="J36" s="5"/>
      <c r="K36" s="5"/>
      <c r="L36" s="5"/>
      <c r="M36" s="5"/>
      <c r="N36" s="5"/>
      <c r="O36" s="5"/>
      <c r="P36" s="5"/>
      <c r="Q36" s="8"/>
      <c r="R36" s="56"/>
      <c r="AL36" s="1"/>
      <c r="AM36" s="1"/>
    </row>
    <row r="37" spans="2:39" ht="13.5" customHeight="1" x14ac:dyDescent="0.15">
      <c r="B37" s="5"/>
      <c r="C37" s="6"/>
      <c r="D37" s="6"/>
      <c r="E37" s="18"/>
      <c r="F37" s="7"/>
      <c r="G37" s="16" t="s">
        <v>7</v>
      </c>
      <c r="H37" s="2" t="s">
        <v>53</v>
      </c>
      <c r="I37" s="2"/>
      <c r="J37" s="2"/>
      <c r="K37" s="5"/>
      <c r="L37" s="5"/>
      <c r="M37" s="5"/>
      <c r="N37" s="5"/>
      <c r="O37" s="5"/>
      <c r="P37" s="5"/>
      <c r="Q37" s="8"/>
      <c r="R37" s="9"/>
      <c r="S37" s="163" t="s">
        <v>10</v>
      </c>
      <c r="T37" s="160" t="s">
        <v>11</v>
      </c>
      <c r="U37" s="165" t="s">
        <v>12</v>
      </c>
      <c r="V37" s="156" t="s">
        <v>13</v>
      </c>
      <c r="W37" s="158" t="s">
        <v>12</v>
      </c>
      <c r="X37" s="160" t="s">
        <v>14</v>
      </c>
      <c r="Y37" s="158" t="s">
        <v>12</v>
      </c>
      <c r="Z37" s="148" t="s">
        <v>43</v>
      </c>
      <c r="AA37" s="130" t="s">
        <v>1</v>
      </c>
      <c r="AB37" s="130" t="s">
        <v>2</v>
      </c>
      <c r="AC37" s="130" t="s">
        <v>3</v>
      </c>
      <c r="AD37" s="148" t="s">
        <v>15</v>
      </c>
      <c r="AE37" s="150"/>
      <c r="AL37" s="1"/>
      <c r="AM37" s="1"/>
    </row>
    <row r="38" spans="2:39" ht="13.5" customHeight="1" x14ac:dyDescent="0.15">
      <c r="B38" s="5"/>
      <c r="C38" s="6"/>
      <c r="D38" s="6"/>
      <c r="E38" s="18"/>
      <c r="F38" s="7"/>
      <c r="G38" s="15" t="s">
        <v>4</v>
      </c>
      <c r="H38" s="153" t="str">
        <f>IFERROR(VLOOKUP(I32,S28:AE35,9,0),"")</f>
        <v/>
      </c>
      <c r="I38" s="153"/>
      <c r="J38" s="14" t="s">
        <v>78</v>
      </c>
      <c r="K38" s="5"/>
      <c r="L38" s="5"/>
      <c r="M38" s="5"/>
      <c r="N38" s="5"/>
      <c r="O38" s="5"/>
      <c r="P38" s="5"/>
      <c r="Q38" s="8"/>
      <c r="R38" s="9"/>
      <c r="S38" s="164"/>
      <c r="T38" s="161"/>
      <c r="U38" s="166"/>
      <c r="V38" s="157"/>
      <c r="W38" s="159"/>
      <c r="X38" s="161"/>
      <c r="Y38" s="159"/>
      <c r="Z38" s="149"/>
      <c r="AA38" s="131" t="s">
        <v>37</v>
      </c>
      <c r="AB38" s="55" t="s">
        <v>38</v>
      </c>
      <c r="AC38" s="55" t="s">
        <v>39</v>
      </c>
      <c r="AD38" s="149"/>
      <c r="AE38" s="151"/>
      <c r="AL38" s="1"/>
      <c r="AM38" s="1"/>
    </row>
    <row r="39" spans="2:39" ht="13.5" customHeight="1" x14ac:dyDescent="0.15">
      <c r="B39" s="5"/>
      <c r="C39" s="6"/>
      <c r="D39" s="6"/>
      <c r="E39" s="18"/>
      <c r="F39" s="7"/>
      <c r="G39" s="5"/>
      <c r="H39" s="5"/>
      <c r="I39" s="5"/>
      <c r="J39" s="5"/>
      <c r="K39" s="5"/>
      <c r="L39" s="5"/>
      <c r="M39" s="5"/>
      <c r="N39" s="5"/>
      <c r="O39" s="5"/>
      <c r="P39" s="5"/>
      <c r="Q39" s="8"/>
      <c r="R39" s="9"/>
      <c r="S39" s="43" t="s">
        <v>82</v>
      </c>
      <c r="T39" s="57">
        <v>165</v>
      </c>
      <c r="U39" s="58" t="s">
        <v>41</v>
      </c>
      <c r="V39" s="59">
        <v>5.0999999999999996</v>
      </c>
      <c r="W39" s="60" t="s">
        <v>54</v>
      </c>
      <c r="X39" s="57">
        <v>154</v>
      </c>
      <c r="Y39" s="61"/>
      <c r="Z39" s="62" t="e">
        <f>PI()*POWER(((X39/1000)/2),2)*(1/0.01)*POWER(((X39/1000)/4),2/3)*POWER(#REF!/1000,1/2)</f>
        <v>#REF!</v>
      </c>
      <c r="AA39" s="78">
        <f t="shared" ref="AA39:AA63" si="6">PI()*(X39/2)/1000*(X39/2)/1000</f>
        <v>1.8626502843133885E-2</v>
      </c>
      <c r="AB39" s="78">
        <f t="shared" ref="AB39:AB63" si="7">X39/1000*PI()</f>
        <v>0.48380526865282814</v>
      </c>
      <c r="AC39" s="79">
        <f t="shared" ref="AC39:AC63" si="8">AA39/AB39</f>
        <v>3.8500000000000006E-2</v>
      </c>
      <c r="AD39" s="80" t="e">
        <f>(1/0.01)*POWER((X39/1000)/4,(2/3))*POWER((#REF!/1000),(1/2))</f>
        <v>#REF!</v>
      </c>
      <c r="AE39" s="86" t="e">
        <f>IF(AND(0.6&lt;AD39,AD39&lt;3),"OK",IF(AD39&gt;=3,"NG",IF(AD39&lt;=0.6,"NG")))</f>
        <v>#REF!</v>
      </c>
      <c r="AL39" s="1"/>
      <c r="AM39" s="1"/>
    </row>
    <row r="40" spans="2:39" ht="13.5" customHeight="1" x14ac:dyDescent="0.15">
      <c r="B40" s="5"/>
      <c r="C40" s="6"/>
      <c r="D40" s="6"/>
      <c r="E40" s="18"/>
      <c r="F40" s="7"/>
      <c r="G40" s="15" t="s">
        <v>8</v>
      </c>
      <c r="H40" s="17" t="s">
        <v>52</v>
      </c>
      <c r="I40" s="17"/>
      <c r="J40" s="17"/>
      <c r="K40" s="12"/>
      <c r="L40" s="12"/>
      <c r="M40" s="12"/>
      <c r="N40" s="7"/>
      <c r="O40" s="7"/>
      <c r="P40" s="7"/>
      <c r="Q40" s="8"/>
      <c r="R40" s="9"/>
      <c r="S40" s="43" t="s">
        <v>85</v>
      </c>
      <c r="T40" s="65">
        <v>216</v>
      </c>
      <c r="U40" s="66" t="s">
        <v>55</v>
      </c>
      <c r="V40" s="67">
        <v>6.5</v>
      </c>
      <c r="W40" s="68" t="s">
        <v>56</v>
      </c>
      <c r="X40" s="65">
        <v>202</v>
      </c>
      <c r="Y40" s="69"/>
      <c r="Z40" s="87" t="e">
        <f>PI()*POWER(((X40/1000)/2),2)*(1/0.01)*POWER(((X40/1000)/4),2/3)*POWER(#REF!/1000,1/2)</f>
        <v>#REF!</v>
      </c>
      <c r="AA40" s="63">
        <f t="shared" si="6"/>
        <v>3.2047386659269483E-2</v>
      </c>
      <c r="AB40" s="63">
        <f t="shared" si="7"/>
        <v>0.63460171602513826</v>
      </c>
      <c r="AC40" s="64">
        <f t="shared" si="8"/>
        <v>5.0500000000000003E-2</v>
      </c>
      <c r="AD40" s="88" t="e">
        <f>(1/0.01)*POWER((X40/1000)/4,(2/3))*POWER((#REF!/1000),(1/2))</f>
        <v>#REF!</v>
      </c>
      <c r="AE40" s="89" t="e">
        <f>IF(AND(0.6&lt;AD40,AD40&lt;3),"OK",IF(AD40&gt;=3,"NG",IF(AD40&lt;=0.6,"NG")))</f>
        <v>#REF!</v>
      </c>
      <c r="AL40" s="1"/>
      <c r="AM40" s="1"/>
    </row>
    <row r="41" spans="2:39" ht="13.5" customHeight="1" x14ac:dyDescent="0.15">
      <c r="B41" s="5"/>
      <c r="C41" s="6"/>
      <c r="D41" s="6"/>
      <c r="E41" s="18"/>
      <c r="F41" s="7"/>
      <c r="G41" s="15" t="s">
        <v>4</v>
      </c>
      <c r="H41" s="153" t="str">
        <f>IFERROR(VLOOKUP(I32,S28:AE35,12,0),"")</f>
        <v/>
      </c>
      <c r="I41" s="153"/>
      <c r="J41" s="17" t="s">
        <v>9</v>
      </c>
      <c r="K41" s="12"/>
      <c r="L41" s="15"/>
      <c r="M41" s="109"/>
      <c r="N41" s="7"/>
      <c r="O41" s="7"/>
      <c r="P41" s="7"/>
      <c r="Q41" s="8"/>
      <c r="R41" s="9"/>
      <c r="S41" s="43" t="s">
        <v>86</v>
      </c>
      <c r="T41" s="65">
        <v>267</v>
      </c>
      <c r="U41" s="66" t="s">
        <v>57</v>
      </c>
      <c r="V41" s="67">
        <v>7.8</v>
      </c>
      <c r="W41" s="68" t="s">
        <v>58</v>
      </c>
      <c r="X41" s="65">
        <v>250</v>
      </c>
      <c r="Y41" s="69"/>
      <c r="Z41" s="87" t="e">
        <f>PI()*POWER(((X41/1000)/2),2)*(1/0.01)*POWER(((X41/1000)/4),2/3)*POWER(#REF!/1000,1/2)</f>
        <v>#REF!</v>
      </c>
      <c r="AA41" s="63">
        <f t="shared" si="6"/>
        <v>4.9087385212340517E-2</v>
      </c>
      <c r="AB41" s="63">
        <f t="shared" si="7"/>
        <v>0.78539816339744828</v>
      </c>
      <c r="AC41" s="64">
        <f t="shared" si="8"/>
        <v>6.25E-2</v>
      </c>
      <c r="AD41" s="88" t="e">
        <f>(1/0.01)*POWER((X41/1000)/4,(2/3))*POWER((#REF!/1000),(1/2))</f>
        <v>#REF!</v>
      </c>
      <c r="AE41" s="89" t="e">
        <f t="shared" ref="AE41:AE47" si="9">IF(AND(0.6&lt;AD41,AD41&lt;3),"OK",IF(AD41&gt;=3,"NG",IF(AD41&lt;=0.6,"NG")))</f>
        <v>#REF!</v>
      </c>
      <c r="AL41" s="1"/>
      <c r="AM41" s="1"/>
    </row>
    <row r="42" spans="2:39" ht="13.5" customHeight="1" x14ac:dyDescent="0.15">
      <c r="B42" s="5"/>
      <c r="C42" s="6"/>
      <c r="D42" s="6"/>
      <c r="E42" s="18"/>
      <c r="F42" s="7"/>
      <c r="G42" s="5"/>
      <c r="H42" s="5"/>
      <c r="I42" s="5"/>
      <c r="J42" s="5"/>
      <c r="K42" s="5"/>
      <c r="L42" s="5"/>
      <c r="M42" s="5"/>
      <c r="N42" s="5"/>
      <c r="O42" s="5"/>
      <c r="P42" s="7"/>
      <c r="Q42" s="8"/>
      <c r="R42" s="9"/>
      <c r="S42" s="43" t="s">
        <v>87</v>
      </c>
      <c r="T42" s="65">
        <v>318</v>
      </c>
      <c r="U42" s="66" t="s">
        <v>59</v>
      </c>
      <c r="V42" s="67">
        <v>9.1999999999999993</v>
      </c>
      <c r="W42" s="68" t="s">
        <v>60</v>
      </c>
      <c r="X42" s="65">
        <v>298</v>
      </c>
      <c r="Y42" s="69"/>
      <c r="Z42" s="87" t="e">
        <f>PI()*POWER(((X42/1000)/2),2)*(1/0.01)*POWER(((X42/1000)/4),2/3)*POWER(#REF!/1000,1/2)</f>
        <v>#REF!</v>
      </c>
      <c r="AA42" s="63">
        <f t="shared" si="6"/>
        <v>6.9746498502347001E-2</v>
      </c>
      <c r="AB42" s="63">
        <f t="shared" si="7"/>
        <v>0.9361946107697583</v>
      </c>
      <c r="AC42" s="64">
        <f t="shared" si="8"/>
        <v>7.4500000000000011E-2</v>
      </c>
      <c r="AD42" s="88" t="e">
        <f>(1/0.01)*POWER((X42/1000)/4,(2/3))*POWER((#REF!/1000),(1/2))</f>
        <v>#REF!</v>
      </c>
      <c r="AE42" s="89" t="e">
        <f t="shared" si="9"/>
        <v>#REF!</v>
      </c>
      <c r="AL42" s="1"/>
      <c r="AM42" s="1"/>
    </row>
    <row r="43" spans="2:39" ht="13.5" customHeight="1" x14ac:dyDescent="0.15">
      <c r="B43" s="5"/>
      <c r="C43" s="18"/>
      <c r="D43" s="18"/>
      <c r="E43" s="18"/>
      <c r="F43" s="18"/>
      <c r="G43" s="13" t="s">
        <v>5</v>
      </c>
      <c r="H43" s="154" t="str">
        <f>IFERROR(VLOOKUP(I32,S28:AE35,8,0),"")</f>
        <v/>
      </c>
      <c r="I43" s="154"/>
      <c r="J43" s="8" t="s">
        <v>35</v>
      </c>
      <c r="K43" s="2"/>
      <c r="L43" s="2"/>
      <c r="M43" s="2"/>
      <c r="N43" s="5"/>
      <c r="O43" s="5"/>
      <c r="P43" s="7"/>
      <c r="Q43" s="8"/>
      <c r="R43" s="9"/>
      <c r="S43" s="43" t="s">
        <v>88</v>
      </c>
      <c r="T43" s="65">
        <v>370</v>
      </c>
      <c r="U43" s="66" t="s">
        <v>61</v>
      </c>
      <c r="V43" s="67">
        <v>10.5</v>
      </c>
      <c r="W43" s="68" t="s">
        <v>60</v>
      </c>
      <c r="X43" s="65">
        <v>348</v>
      </c>
      <c r="Y43" s="69"/>
      <c r="Z43" s="87" t="e">
        <f>PI()*POWER(((X43/1000)/2),2)*(1/0.01)*POWER(((X43/1000)/4),2/3)*POWER(#REF!/1000,1/2)</f>
        <v>#REF!</v>
      </c>
      <c r="AA43" s="63">
        <f t="shared" si="6"/>
        <v>9.5114859180084568E-2</v>
      </c>
      <c r="AB43" s="63">
        <f t="shared" si="7"/>
        <v>1.093274243449248</v>
      </c>
      <c r="AC43" s="64">
        <f t="shared" si="8"/>
        <v>8.6999999999999994E-2</v>
      </c>
      <c r="AD43" s="88" t="e">
        <f>(1/0.01)*POWER((X43/1000)/4,(2/3))*POWER((#REF!/1000),(1/2))</f>
        <v>#REF!</v>
      </c>
      <c r="AE43" s="89" t="e">
        <f t="shared" si="9"/>
        <v>#REF!</v>
      </c>
      <c r="AL43" s="1"/>
      <c r="AM43" s="1"/>
    </row>
    <row r="44" spans="2:39" ht="13.5" customHeight="1" x14ac:dyDescent="0.15">
      <c r="B44" s="5"/>
      <c r="C44" s="6"/>
      <c r="D44" s="6"/>
      <c r="E44" s="6"/>
      <c r="F44" s="6"/>
      <c r="G44" s="18"/>
      <c r="H44" s="18"/>
      <c r="I44" s="18"/>
      <c r="J44" s="18"/>
      <c r="K44" s="18"/>
      <c r="L44" s="18"/>
      <c r="M44" s="18"/>
      <c r="N44" s="18"/>
      <c r="O44" s="18"/>
      <c r="P44" s="5"/>
      <c r="Q44" s="8"/>
      <c r="R44" s="9"/>
      <c r="S44" s="43" t="s">
        <v>89</v>
      </c>
      <c r="T44" s="65">
        <v>420</v>
      </c>
      <c r="U44" s="66" t="s">
        <v>62</v>
      </c>
      <c r="V44" s="67">
        <v>11.8</v>
      </c>
      <c r="W44" s="68" t="s">
        <v>63</v>
      </c>
      <c r="X44" s="65">
        <v>395</v>
      </c>
      <c r="Y44" s="69"/>
      <c r="Z44" s="87" t="e">
        <f>PI()*POWER(((X44/1000)/2),2)*(1/0.01)*POWER(((X44/1000)/4),2/3)*POWER(#REF!/1000,1/2)</f>
        <v>#REF!</v>
      </c>
      <c r="AA44" s="63">
        <f t="shared" si="6"/>
        <v>0.12254174844408688</v>
      </c>
      <c r="AB44" s="63">
        <f t="shared" si="7"/>
        <v>1.2409290981679684</v>
      </c>
      <c r="AC44" s="64">
        <f t="shared" si="8"/>
        <v>9.8750000000000004E-2</v>
      </c>
      <c r="AD44" s="88" t="e">
        <f>(1/0.01)*POWER((X44/1000)/4,(2/3))*POWER((#REF!/1000),(1/2))</f>
        <v>#REF!</v>
      </c>
      <c r="AE44" s="89" t="e">
        <f t="shared" si="9"/>
        <v>#REF!</v>
      </c>
      <c r="AL44" s="1"/>
      <c r="AM44" s="1"/>
    </row>
    <row r="45" spans="2:39" ht="13.5" customHeight="1" x14ac:dyDescent="0.15">
      <c r="B45" s="5"/>
      <c r="C45" s="18"/>
      <c r="D45" s="18"/>
      <c r="E45" s="18"/>
      <c r="F45" s="18"/>
      <c r="G45" s="6" t="str">
        <f>IF(AND(L26&lt;H43),"Q1&lt;Q2よりOK",IF(L26="入力情報不足NG","入力情報不足NG",IF(L26&gt;=H43,"Q1≧Q2よりNG")))</f>
        <v>入力情報不足NG</v>
      </c>
      <c r="H45" s="23"/>
      <c r="I45" s="19"/>
      <c r="J45" s="19"/>
      <c r="K45" s="18"/>
      <c r="L45" s="18"/>
      <c r="M45" s="18"/>
      <c r="N45" s="18"/>
      <c r="O45" s="18"/>
      <c r="P45" s="18"/>
      <c r="Q45" s="8"/>
      <c r="R45" s="9"/>
      <c r="S45" s="43" t="s">
        <v>90</v>
      </c>
      <c r="T45" s="65">
        <v>470</v>
      </c>
      <c r="U45" s="66" t="s">
        <v>64</v>
      </c>
      <c r="V45" s="67">
        <v>13.2</v>
      </c>
      <c r="W45" s="68" t="s">
        <v>65</v>
      </c>
      <c r="X45" s="65">
        <v>442</v>
      </c>
      <c r="Y45" s="69"/>
      <c r="Z45" s="87" t="e">
        <f>PI()*POWER(((X45/1000)/2),2)*(1/0.01)*POWER(((X45/1000)/4),2/3)*POWER(#REF!/1000,1/2)</f>
        <v>#REF!</v>
      </c>
      <c r="AA45" s="63">
        <f t="shared" si="6"/>
        <v>0.1534385267939791</v>
      </c>
      <c r="AB45" s="63">
        <f t="shared" si="7"/>
        <v>1.3885839528866886</v>
      </c>
      <c r="AC45" s="64">
        <f t="shared" si="8"/>
        <v>0.1105</v>
      </c>
      <c r="AD45" s="88" t="e">
        <f>(1/0.01)*POWER((X45/1000)/4,(2/3))*POWER((#REF!/1000),(1/2))</f>
        <v>#REF!</v>
      </c>
      <c r="AE45" s="89" t="e">
        <f t="shared" si="9"/>
        <v>#REF!</v>
      </c>
      <c r="AL45" s="1"/>
      <c r="AM45" s="1"/>
    </row>
    <row r="46" spans="2:39" ht="13.5" customHeight="1" x14ac:dyDescent="0.15">
      <c r="B46" s="5"/>
      <c r="C46" s="18"/>
      <c r="D46" s="18"/>
      <c r="E46" s="18"/>
      <c r="F46" s="18"/>
      <c r="G46" s="23"/>
      <c r="H46" s="23"/>
      <c r="I46" s="19"/>
      <c r="J46" s="19"/>
      <c r="K46" s="6"/>
      <c r="L46" s="6"/>
      <c r="M46" s="8"/>
      <c r="N46" s="6"/>
      <c r="O46" s="6"/>
      <c r="P46" s="18"/>
      <c r="Q46" s="8"/>
      <c r="R46" s="9"/>
      <c r="S46" s="43" t="s">
        <v>91</v>
      </c>
      <c r="T46" s="65">
        <v>520</v>
      </c>
      <c r="U46" s="66" t="s">
        <v>16</v>
      </c>
      <c r="V46" s="67">
        <v>14.6</v>
      </c>
      <c r="W46" s="68" t="s">
        <v>66</v>
      </c>
      <c r="X46" s="65">
        <v>489</v>
      </c>
      <c r="Y46" s="69"/>
      <c r="Z46" s="87" t="e">
        <f>PI()*POWER(((X46/1000)/2),2)*(1/0.01)*POWER(((X46/1000)/4),2/3)*POWER(#REF!/1000,1/2)</f>
        <v>#REF!</v>
      </c>
      <c r="AA46" s="63">
        <f t="shared" si="6"/>
        <v>0.18780519422976122</v>
      </c>
      <c r="AB46" s="63">
        <f t="shared" si="7"/>
        <v>1.5362388076054088</v>
      </c>
      <c r="AC46" s="64">
        <f t="shared" si="8"/>
        <v>0.12225</v>
      </c>
      <c r="AD46" s="88" t="e">
        <f>(1/0.01)*POWER((X46/1000)/4,(2/3))*POWER((#REF!/1000),(1/2))</f>
        <v>#REF!</v>
      </c>
      <c r="AE46" s="89" t="e">
        <f t="shared" si="9"/>
        <v>#REF!</v>
      </c>
      <c r="AL46" s="1"/>
      <c r="AM46" s="1"/>
    </row>
    <row r="47" spans="2:39" ht="13.5" customHeight="1" x14ac:dyDescent="0.15">
      <c r="B47" s="5"/>
      <c r="C47" s="18"/>
      <c r="D47" s="18"/>
      <c r="E47" s="18"/>
      <c r="F47" s="18"/>
      <c r="G47" s="129"/>
      <c r="H47" s="18"/>
      <c r="I47" s="18"/>
      <c r="J47" s="18"/>
      <c r="K47" s="18"/>
      <c r="L47" s="18"/>
      <c r="M47" s="18"/>
      <c r="N47" s="18"/>
      <c r="O47" s="18"/>
      <c r="P47" s="18"/>
      <c r="Q47" s="8"/>
      <c r="R47" s="9"/>
      <c r="S47" s="45" t="s">
        <v>92</v>
      </c>
      <c r="T47" s="114">
        <v>630</v>
      </c>
      <c r="U47" s="115" t="s">
        <v>67</v>
      </c>
      <c r="V47" s="116">
        <v>17.8</v>
      </c>
      <c r="W47" s="117" t="s">
        <v>68</v>
      </c>
      <c r="X47" s="114">
        <v>592</v>
      </c>
      <c r="Y47" s="118"/>
      <c r="Z47" s="119" t="e">
        <f>PI()*POWER(((X47/1000)/2),2)*(1/0.01)*POWER(((X47/1000)/4),2/3)*POWER(#REF!/1000,1/2)</f>
        <v>#REF!</v>
      </c>
      <c r="AA47" s="120">
        <f t="shared" si="6"/>
        <v>0.27525378193692329</v>
      </c>
      <c r="AB47" s="120">
        <f t="shared" si="7"/>
        <v>1.8598228509251575</v>
      </c>
      <c r="AC47" s="121">
        <f t="shared" si="8"/>
        <v>0.14799999999999999</v>
      </c>
      <c r="AD47" s="122" t="e">
        <f>(1/0.01)*POWER((X47/1000)/4,(2/3))*POWER((#REF!/1000),(1/2))</f>
        <v>#REF!</v>
      </c>
      <c r="AE47" s="123" t="e">
        <f t="shared" si="9"/>
        <v>#REF!</v>
      </c>
      <c r="AL47" s="1"/>
      <c r="AM47" s="1"/>
    </row>
    <row r="48" spans="2:39" ht="13.5" customHeight="1" x14ac:dyDescent="0.15">
      <c r="B48" s="5"/>
      <c r="C48" s="155"/>
      <c r="D48" s="126"/>
      <c r="E48" s="18"/>
      <c r="F48" s="5"/>
      <c r="G48" s="13"/>
      <c r="H48" s="14"/>
      <c r="I48" s="14"/>
      <c r="J48" s="14"/>
      <c r="K48" s="12"/>
      <c r="L48" s="12"/>
      <c r="M48" s="12"/>
      <c r="N48" s="18"/>
      <c r="O48" s="18"/>
      <c r="P48" s="6"/>
      <c r="Q48" s="8"/>
      <c r="R48" s="9"/>
      <c r="S48" s="41" t="s">
        <v>93</v>
      </c>
      <c r="T48" s="57">
        <v>202</v>
      </c>
      <c r="U48" s="124" t="s">
        <v>69</v>
      </c>
      <c r="V48" s="59">
        <v>26</v>
      </c>
      <c r="W48" s="125" t="s">
        <v>69</v>
      </c>
      <c r="X48" s="57">
        <v>150</v>
      </c>
      <c r="Y48" s="60" t="s">
        <v>70</v>
      </c>
      <c r="Z48" s="62" t="e">
        <f>PI()*POWER(((X48/1000)/2),2)*(1/0.013)*POWER(((X48/1000)/4),2/3)*POWER(#REF!/1000,1/2)</f>
        <v>#REF!</v>
      </c>
      <c r="AA48" s="78">
        <f t="shared" si="6"/>
        <v>1.7671458676442587E-2</v>
      </c>
      <c r="AB48" s="78">
        <f t="shared" si="7"/>
        <v>0.47123889803846897</v>
      </c>
      <c r="AC48" s="79">
        <f t="shared" si="8"/>
        <v>3.7499999999999999E-2</v>
      </c>
      <c r="AD48" s="80" t="e">
        <f>(1/0.013)*POWER((X48/1000)/4,(2/3))*POWER((#REF!/1000),(1/2))</f>
        <v>#REF!</v>
      </c>
      <c r="AE48" s="86" t="e">
        <f>IF(AND(0.6&lt;AD48,AD48&lt;3),"OK",IF(AD48&gt;=3,"NG",IF(AD48&lt;=0.6,"NG")))</f>
        <v>#REF!</v>
      </c>
      <c r="AL48" s="1"/>
      <c r="AM48" s="1"/>
    </row>
    <row r="49" spans="2:39" ht="13.5" customHeight="1" x14ac:dyDescent="0.15">
      <c r="B49" s="5"/>
      <c r="C49" s="155"/>
      <c r="D49" s="126"/>
      <c r="E49" s="18"/>
      <c r="F49" s="5"/>
      <c r="G49" s="5"/>
      <c r="H49" s="5"/>
      <c r="I49" s="5"/>
      <c r="J49" s="5"/>
      <c r="K49" s="5"/>
      <c r="L49" s="5"/>
      <c r="M49" s="5"/>
      <c r="N49" s="18"/>
      <c r="O49" s="18"/>
      <c r="P49" s="18"/>
      <c r="Q49" s="8"/>
      <c r="R49" s="9"/>
      <c r="S49" s="43" t="s">
        <v>94</v>
      </c>
      <c r="T49" s="65">
        <v>254</v>
      </c>
      <c r="U49" s="81" t="s">
        <v>69</v>
      </c>
      <c r="V49" s="67">
        <v>27</v>
      </c>
      <c r="W49" s="82" t="s">
        <v>69</v>
      </c>
      <c r="X49" s="65">
        <v>200</v>
      </c>
      <c r="Y49" s="68" t="s">
        <v>70</v>
      </c>
      <c r="Z49" s="87" t="e">
        <f>PI()*POWER(((X49/1000)/2),2)*(1/0.013)*POWER(((X49/1000)/4),2/3)*POWER(#REF!/1000,1/2)</f>
        <v>#REF!</v>
      </c>
      <c r="AA49" s="63">
        <f t="shared" si="6"/>
        <v>3.1415926535897934E-2</v>
      </c>
      <c r="AB49" s="63">
        <f t="shared" si="7"/>
        <v>0.62831853071795862</v>
      </c>
      <c r="AC49" s="64">
        <f t="shared" si="8"/>
        <v>0.05</v>
      </c>
      <c r="AD49" s="88" t="e">
        <f>(1/0.013)*POWER((X49/1000)/4,(2/3))*POWER((#REF!/1000),(1/2))</f>
        <v>#REF!</v>
      </c>
      <c r="AE49" s="89" t="e">
        <f t="shared" ref="AE49:AE62" si="10">IF(AND(0.6&lt;AD49,AD49&lt;3),"OK",IF(AD49&gt;=3,"NG",IF(AD49&lt;=0.6,"NG")))</f>
        <v>#REF!</v>
      </c>
      <c r="AL49" s="1"/>
      <c r="AM49" s="1"/>
    </row>
    <row r="50" spans="2:39" ht="13.5" customHeight="1" x14ac:dyDescent="0.15">
      <c r="B50" s="5"/>
      <c r="C50" s="18"/>
      <c r="D50" s="18"/>
      <c r="E50" s="18"/>
      <c r="F50" s="129"/>
      <c r="G50" s="16"/>
      <c r="H50" s="2"/>
      <c r="I50" s="2"/>
      <c r="J50" s="2"/>
      <c r="K50" s="5"/>
      <c r="L50" s="5"/>
      <c r="M50" s="5"/>
      <c r="N50" s="18"/>
      <c r="O50" s="18"/>
      <c r="P50" s="18"/>
      <c r="Q50" s="8"/>
      <c r="R50" s="9"/>
      <c r="S50" s="43" t="s">
        <v>95</v>
      </c>
      <c r="T50" s="65">
        <v>306</v>
      </c>
      <c r="U50" s="81" t="s">
        <v>69</v>
      </c>
      <c r="V50" s="67">
        <v>28</v>
      </c>
      <c r="W50" s="82" t="s">
        <v>69</v>
      </c>
      <c r="X50" s="65">
        <v>250</v>
      </c>
      <c r="Y50" s="68" t="s">
        <v>70</v>
      </c>
      <c r="Z50" s="87" t="e">
        <f>PI()*POWER(((X50/1000)/2),2)*(1/0.013)*POWER(((X50/1000)/4),2/3)*POWER(#REF!/1000,1/2)</f>
        <v>#REF!</v>
      </c>
      <c r="AA50" s="63">
        <f t="shared" si="6"/>
        <v>4.9087385212340517E-2</v>
      </c>
      <c r="AB50" s="63">
        <f t="shared" si="7"/>
        <v>0.78539816339744828</v>
      </c>
      <c r="AC50" s="64">
        <f t="shared" si="8"/>
        <v>6.25E-2</v>
      </c>
      <c r="AD50" s="88" t="e">
        <f>(1/0.013)*POWER((X50/1000)/4,(2/3))*POWER((#REF!/1000),(1/2))</f>
        <v>#REF!</v>
      </c>
      <c r="AE50" s="89" t="e">
        <f t="shared" si="10"/>
        <v>#REF!</v>
      </c>
      <c r="AL50" s="1"/>
      <c r="AM50" s="1"/>
    </row>
    <row r="51" spans="2:39" ht="13.5" customHeight="1" x14ac:dyDescent="0.15">
      <c r="B51" s="5"/>
      <c r="C51" s="6"/>
      <c r="D51" s="6"/>
      <c r="E51" s="18"/>
      <c r="F51" s="7"/>
      <c r="G51" s="15"/>
      <c r="H51" s="153"/>
      <c r="I51" s="153"/>
      <c r="J51" s="14"/>
      <c r="K51" s="5"/>
      <c r="L51" s="5"/>
      <c r="M51" s="5"/>
      <c r="N51" s="18"/>
      <c r="O51" s="18"/>
      <c r="P51" s="18"/>
      <c r="Q51" s="8"/>
      <c r="R51" s="9"/>
      <c r="S51" s="43" t="s">
        <v>96</v>
      </c>
      <c r="T51" s="65">
        <v>360</v>
      </c>
      <c r="U51" s="81" t="s">
        <v>71</v>
      </c>
      <c r="V51" s="67">
        <v>30</v>
      </c>
      <c r="W51" s="82" t="s">
        <v>71</v>
      </c>
      <c r="X51" s="65">
        <v>300</v>
      </c>
      <c r="Y51" s="68" t="s">
        <v>42</v>
      </c>
      <c r="Z51" s="87" t="e">
        <f>PI()*POWER(((X51/1000)/2),2)*(1/0.013)*POWER(((X51/1000)/4),2/3)*POWER(#REF!/1000,1/2)</f>
        <v>#REF!</v>
      </c>
      <c r="AA51" s="63">
        <f t="shared" si="6"/>
        <v>7.0685834705770348E-2</v>
      </c>
      <c r="AB51" s="63">
        <f t="shared" si="7"/>
        <v>0.94247779607693793</v>
      </c>
      <c r="AC51" s="64">
        <f t="shared" si="8"/>
        <v>7.4999999999999997E-2</v>
      </c>
      <c r="AD51" s="88" t="e">
        <f>(1/0.013)*POWER((X51/1000)/4,(2/3))*POWER((#REF!/1000),(1/2))</f>
        <v>#REF!</v>
      </c>
      <c r="AE51" s="89" t="e">
        <f t="shared" si="10"/>
        <v>#REF!</v>
      </c>
      <c r="AL51" s="1"/>
      <c r="AM51" s="1"/>
    </row>
    <row r="52" spans="2:39" ht="13.5" customHeight="1" x14ac:dyDescent="0.15">
      <c r="B52" s="5"/>
      <c r="C52" s="6"/>
      <c r="D52" s="6"/>
      <c r="E52" s="18"/>
      <c r="F52" s="7"/>
      <c r="G52" s="5"/>
      <c r="H52" s="5"/>
      <c r="I52" s="5"/>
      <c r="J52" s="5"/>
      <c r="K52" s="5"/>
      <c r="L52" s="5"/>
      <c r="M52" s="5"/>
      <c r="N52" s="18"/>
      <c r="O52" s="18"/>
      <c r="P52" s="18"/>
      <c r="Q52" s="8"/>
      <c r="R52" s="9"/>
      <c r="S52" s="43" t="s">
        <v>97</v>
      </c>
      <c r="T52" s="65">
        <v>414</v>
      </c>
      <c r="U52" s="81" t="s">
        <v>71</v>
      </c>
      <c r="V52" s="67">
        <v>32</v>
      </c>
      <c r="W52" s="82" t="s">
        <v>71</v>
      </c>
      <c r="X52" s="65">
        <v>350</v>
      </c>
      <c r="Y52" s="68" t="s">
        <v>42</v>
      </c>
      <c r="Z52" s="87" t="e">
        <f>PI()*POWER(((X52/1000)/2),2)*(1/0.013)*POWER(((X52/1000)/4),2/3)*POWER(#REF!/1000,1/2)</f>
        <v>#REF!</v>
      </c>
      <c r="AA52" s="63">
        <f t="shared" si="6"/>
        <v>9.6211275016187411E-2</v>
      </c>
      <c r="AB52" s="63">
        <f t="shared" si="7"/>
        <v>1.0995574287564276</v>
      </c>
      <c r="AC52" s="64">
        <f t="shared" si="8"/>
        <v>8.7499999999999994E-2</v>
      </c>
      <c r="AD52" s="88" t="e">
        <f>(1/0.013)*POWER((X52/1000)/4,(2/3))*POWER((#REF!/1000),(1/2))</f>
        <v>#REF!</v>
      </c>
      <c r="AE52" s="89" t="e">
        <f t="shared" si="10"/>
        <v>#REF!</v>
      </c>
      <c r="AM52" s="1"/>
    </row>
    <row r="53" spans="2:39" ht="13.5" customHeight="1" x14ac:dyDescent="0.15">
      <c r="B53" s="5"/>
      <c r="C53" s="6"/>
      <c r="D53" s="6"/>
      <c r="E53" s="18"/>
      <c r="F53" s="7"/>
      <c r="G53" s="15"/>
      <c r="H53" s="17"/>
      <c r="I53" s="17"/>
      <c r="J53" s="17"/>
      <c r="K53" s="12"/>
      <c r="L53" s="12"/>
      <c r="M53" s="12"/>
      <c r="N53" s="18"/>
      <c r="O53" s="18"/>
      <c r="P53" s="18"/>
      <c r="Q53" s="8"/>
      <c r="R53" s="9"/>
      <c r="S53" s="43" t="s">
        <v>98</v>
      </c>
      <c r="T53" s="65">
        <v>470</v>
      </c>
      <c r="U53" s="81" t="s">
        <v>71</v>
      </c>
      <c r="V53" s="67">
        <v>35</v>
      </c>
      <c r="W53" s="82" t="s">
        <v>71</v>
      </c>
      <c r="X53" s="65">
        <v>400</v>
      </c>
      <c r="Y53" s="68" t="s">
        <v>42</v>
      </c>
      <c r="Z53" s="87" t="e">
        <f>PI()*POWER(((X53/1000)/2),2)*(1/0.013)*POWER(((X53/1000)/4),2/3)*POWER(#REF!/1000,1/2)</f>
        <v>#REF!</v>
      </c>
      <c r="AA53" s="63">
        <f t="shared" si="6"/>
        <v>0.12566370614359174</v>
      </c>
      <c r="AB53" s="63">
        <f t="shared" si="7"/>
        <v>1.2566370614359172</v>
      </c>
      <c r="AC53" s="64">
        <f t="shared" si="8"/>
        <v>0.1</v>
      </c>
      <c r="AD53" s="88" t="e">
        <f>(1/0.013)*POWER((X53/1000)/4,(2/3))*POWER((#REF!/1000),(1/2))</f>
        <v>#REF!</v>
      </c>
      <c r="AE53" s="89" t="e">
        <f t="shared" si="10"/>
        <v>#REF!</v>
      </c>
      <c r="AM53" s="1"/>
    </row>
    <row r="54" spans="2:39" ht="13.5" customHeight="1" x14ac:dyDescent="0.15">
      <c r="B54" s="5"/>
      <c r="C54" s="6"/>
      <c r="D54" s="6"/>
      <c r="E54" s="18"/>
      <c r="F54" s="7"/>
      <c r="G54" s="15"/>
      <c r="H54" s="153"/>
      <c r="I54" s="153"/>
      <c r="J54" s="17"/>
      <c r="K54" s="12"/>
      <c r="L54" s="15"/>
      <c r="M54" s="109"/>
      <c r="N54" s="5"/>
      <c r="O54" s="5"/>
      <c r="P54" s="18"/>
      <c r="Q54" s="8"/>
      <c r="S54" s="43" t="s">
        <v>99</v>
      </c>
      <c r="T54" s="65">
        <v>526</v>
      </c>
      <c r="U54" s="81" t="s">
        <v>71</v>
      </c>
      <c r="V54" s="67">
        <v>38</v>
      </c>
      <c r="W54" s="82" t="s">
        <v>71</v>
      </c>
      <c r="X54" s="65">
        <v>450</v>
      </c>
      <c r="Y54" s="68" t="s">
        <v>42</v>
      </c>
      <c r="Z54" s="87" t="e">
        <f>PI()*POWER(((X54/1000)/2),2)*(1/0.013)*POWER(((X54/1000)/4),2/3)*POWER(#REF!/1000,1/2)</f>
        <v>#REF!</v>
      </c>
      <c r="AA54" s="63">
        <f t="shared" si="6"/>
        <v>0.15904312808798327</v>
      </c>
      <c r="AB54" s="63">
        <f t="shared" si="7"/>
        <v>1.4137166941154069</v>
      </c>
      <c r="AC54" s="64">
        <f t="shared" si="8"/>
        <v>0.11249999999999999</v>
      </c>
      <c r="AD54" s="88" t="e">
        <f>(1/0.013)*POWER((X54/1000)/4,(2/3))*POWER((#REF!/1000),(1/2))</f>
        <v>#REF!</v>
      </c>
      <c r="AE54" s="89" t="e">
        <f t="shared" si="10"/>
        <v>#REF!</v>
      </c>
      <c r="AM54" s="1"/>
    </row>
    <row r="55" spans="2:39" ht="13.5" customHeight="1" x14ac:dyDescent="0.15">
      <c r="B55" s="5"/>
      <c r="C55" s="6"/>
      <c r="D55" s="6"/>
      <c r="E55" s="18"/>
      <c r="F55" s="7"/>
      <c r="G55" s="5"/>
      <c r="H55" s="5"/>
      <c r="I55" s="5"/>
      <c r="J55" s="5"/>
      <c r="K55" s="5"/>
      <c r="L55" s="5"/>
      <c r="M55" s="5"/>
      <c r="N55" s="5"/>
      <c r="O55" s="5"/>
      <c r="P55" s="18"/>
      <c r="Q55" s="8"/>
      <c r="S55" s="43" t="s">
        <v>100</v>
      </c>
      <c r="T55" s="65">
        <v>582</v>
      </c>
      <c r="U55" s="81" t="s">
        <v>71</v>
      </c>
      <c r="V55" s="67">
        <v>42</v>
      </c>
      <c r="W55" s="82" t="s">
        <v>71</v>
      </c>
      <c r="X55" s="65">
        <v>500</v>
      </c>
      <c r="Y55" s="68" t="s">
        <v>42</v>
      </c>
      <c r="Z55" s="87" t="e">
        <f>PI()*POWER(((X55/1000)/2),2)*(1/0.013)*POWER(((X55/1000)/4),2/3)*POWER(#REF!/1000,1/2)</f>
        <v>#REF!</v>
      </c>
      <c r="AA55" s="63">
        <f t="shared" si="6"/>
        <v>0.19634954084936207</v>
      </c>
      <c r="AB55" s="63">
        <f t="shared" si="7"/>
        <v>1.5707963267948966</v>
      </c>
      <c r="AC55" s="64">
        <f t="shared" si="8"/>
        <v>0.125</v>
      </c>
      <c r="AD55" s="88" t="e">
        <f>(1/0.013)*POWER((X55/1000)/4,(2/3))*POWER((#REF!/1000),(1/2))</f>
        <v>#REF!</v>
      </c>
      <c r="AE55" s="89" t="e">
        <f t="shared" si="10"/>
        <v>#REF!</v>
      </c>
      <c r="AM55" s="1"/>
    </row>
    <row r="56" spans="2:39" ht="13.5" customHeight="1" x14ac:dyDescent="0.15">
      <c r="B56" s="5"/>
      <c r="C56" s="6"/>
      <c r="D56" s="6"/>
      <c r="E56" s="18"/>
      <c r="F56" s="18"/>
      <c r="G56" s="13"/>
      <c r="H56" s="154"/>
      <c r="I56" s="154"/>
      <c r="J56" s="8"/>
      <c r="K56" s="2"/>
      <c r="L56" s="2"/>
      <c r="M56" s="2"/>
      <c r="N56" s="5"/>
      <c r="O56" s="5"/>
      <c r="P56" s="5"/>
      <c r="Q56" s="8"/>
      <c r="S56" s="43" t="s">
        <v>101</v>
      </c>
      <c r="T56" s="65">
        <v>700</v>
      </c>
      <c r="U56" s="81" t="s">
        <v>71</v>
      </c>
      <c r="V56" s="67">
        <v>50</v>
      </c>
      <c r="W56" s="82" t="s">
        <v>71</v>
      </c>
      <c r="X56" s="65">
        <v>600</v>
      </c>
      <c r="Y56" s="68" t="s">
        <v>42</v>
      </c>
      <c r="Z56" s="87" t="e">
        <f>PI()*POWER(((X56/1000)/2),2)*(1/0.013)*POWER(((X56/1000)/4),2/3)*POWER(#REF!/1000,1/2)</f>
        <v>#REF!</v>
      </c>
      <c r="AA56" s="63">
        <f t="shared" si="6"/>
        <v>0.28274333882308139</v>
      </c>
      <c r="AB56" s="63">
        <f t="shared" si="7"/>
        <v>1.8849555921538759</v>
      </c>
      <c r="AC56" s="64">
        <f t="shared" si="8"/>
        <v>0.15</v>
      </c>
      <c r="AD56" s="88" t="e">
        <f>(1/0.013)*POWER((X56/1000)/4,(2/3))*POWER((#REF!/1000),(1/2))</f>
        <v>#REF!</v>
      </c>
      <c r="AE56" s="89" t="e">
        <f t="shared" si="10"/>
        <v>#REF!</v>
      </c>
      <c r="AM56" s="1"/>
    </row>
    <row r="57" spans="2:39" ht="13.5" customHeight="1" x14ac:dyDescent="0.15">
      <c r="B57" s="5"/>
      <c r="C57" s="18"/>
      <c r="D57" s="18"/>
      <c r="E57" s="18"/>
      <c r="F57" s="18"/>
      <c r="G57" s="54"/>
      <c r="H57" s="54"/>
      <c r="I57" s="19"/>
      <c r="J57" s="19"/>
      <c r="K57" s="18"/>
      <c r="L57" s="18"/>
      <c r="M57" s="18"/>
      <c r="N57" s="5"/>
      <c r="O57" s="5"/>
      <c r="P57" s="5"/>
      <c r="Q57" s="5"/>
      <c r="S57" s="43" t="s">
        <v>102</v>
      </c>
      <c r="T57" s="65">
        <v>816</v>
      </c>
      <c r="U57" s="81" t="s">
        <v>71</v>
      </c>
      <c r="V57" s="67">
        <v>58</v>
      </c>
      <c r="W57" s="82" t="s">
        <v>71</v>
      </c>
      <c r="X57" s="65">
        <v>700</v>
      </c>
      <c r="Y57" s="68" t="s">
        <v>42</v>
      </c>
      <c r="Z57" s="87" t="e">
        <f>PI()*POWER(((X57/1000)/2),2)*(1/0.013)*POWER(((X57/1000)/4),2/3)*POWER(#REF!/1000,1/2)</f>
        <v>#REF!</v>
      </c>
      <c r="AA57" s="63">
        <f t="shared" si="6"/>
        <v>0.38484510006474965</v>
      </c>
      <c r="AB57" s="63">
        <f t="shared" si="7"/>
        <v>2.1991148575128552</v>
      </c>
      <c r="AC57" s="64">
        <f t="shared" si="8"/>
        <v>0.17499999999999999</v>
      </c>
      <c r="AD57" s="88" t="e">
        <f>(1/0.013)*POWER((X57/1000)/4,(2/3))*POWER((#REF!/1000),(1/2))</f>
        <v>#REF!</v>
      </c>
      <c r="AE57" s="89" t="e">
        <f t="shared" si="10"/>
        <v>#REF!</v>
      </c>
      <c r="AM57" s="1"/>
    </row>
    <row r="58" spans="2:39" ht="13.5" customHeight="1" x14ac:dyDescent="0.15">
      <c r="B58" s="5"/>
      <c r="C58" s="18"/>
      <c r="D58" s="18"/>
      <c r="E58" s="18"/>
      <c r="F58" s="18"/>
      <c r="G58" s="6"/>
      <c r="H58" s="54"/>
      <c r="I58" s="19"/>
      <c r="J58" s="19"/>
      <c r="K58" s="6"/>
      <c r="L58" s="6"/>
      <c r="M58" s="6"/>
      <c r="N58" s="5"/>
      <c r="O58" s="5"/>
      <c r="P58" s="5"/>
      <c r="Q58" s="5"/>
      <c r="S58" s="43" t="s">
        <v>103</v>
      </c>
      <c r="T58" s="65">
        <v>932</v>
      </c>
      <c r="U58" s="81" t="s">
        <v>71</v>
      </c>
      <c r="V58" s="67">
        <v>66</v>
      </c>
      <c r="W58" s="82" t="s">
        <v>71</v>
      </c>
      <c r="X58" s="65">
        <v>800</v>
      </c>
      <c r="Y58" s="68" t="s">
        <v>42</v>
      </c>
      <c r="Z58" s="87" t="e">
        <f>PI()*POWER(((X58/1000)/2),2)*(1/0.013)*POWER(((X58/1000)/4),2/3)*POWER(#REF!/1000,1/2)</f>
        <v>#REF!</v>
      </c>
      <c r="AA58" s="63">
        <f t="shared" si="6"/>
        <v>0.50265482457436694</v>
      </c>
      <c r="AB58" s="63">
        <f t="shared" si="7"/>
        <v>2.5132741228718345</v>
      </c>
      <c r="AC58" s="64">
        <f t="shared" si="8"/>
        <v>0.2</v>
      </c>
      <c r="AD58" s="88" t="e">
        <f>(1/0.013)*POWER((X58/1000)/4,(2/3))*POWER((#REF!/1000),(1/2))</f>
        <v>#REF!</v>
      </c>
      <c r="AE58" s="89" t="e">
        <f t="shared" si="10"/>
        <v>#REF!</v>
      </c>
      <c r="AM58" s="1"/>
    </row>
    <row r="59" spans="2:39" ht="13.5" customHeight="1" x14ac:dyDescent="0.15">
      <c r="B59" s="5"/>
      <c r="C59" s="18"/>
      <c r="D59" s="18"/>
      <c r="E59" s="18"/>
      <c r="F59" s="18"/>
      <c r="G59" s="5"/>
      <c r="H59" s="5"/>
      <c r="I59" s="5"/>
      <c r="J59" s="5"/>
      <c r="K59" s="5"/>
      <c r="L59" s="5"/>
      <c r="M59" s="5"/>
      <c r="N59" s="5"/>
      <c r="O59" s="5"/>
      <c r="P59" s="5"/>
      <c r="Q59" s="5"/>
      <c r="S59" s="43" t="s">
        <v>104</v>
      </c>
      <c r="T59" s="65">
        <v>1050</v>
      </c>
      <c r="U59" s="81" t="s">
        <v>71</v>
      </c>
      <c r="V59" s="67">
        <v>75</v>
      </c>
      <c r="W59" s="82" t="s">
        <v>71</v>
      </c>
      <c r="X59" s="65">
        <v>900</v>
      </c>
      <c r="Y59" s="68" t="s">
        <v>42</v>
      </c>
      <c r="Z59" s="87" t="e">
        <f>PI()*POWER(((X59/1000)/2),2)*(1/0.013)*POWER(((X59/1000)/4),2/3)*POWER(#REF!/1000,1/2)</f>
        <v>#REF!</v>
      </c>
      <c r="AA59" s="63">
        <f t="shared" si="6"/>
        <v>0.63617251235193306</v>
      </c>
      <c r="AB59" s="63">
        <f t="shared" si="7"/>
        <v>2.8274333882308138</v>
      </c>
      <c r="AC59" s="64">
        <f t="shared" si="8"/>
        <v>0.22499999999999998</v>
      </c>
      <c r="AD59" s="88" t="e">
        <f>(1/0.013)*POWER((X59/1000)/4,(2/3))*POWER((#REF!/1000),(1/2))</f>
        <v>#REF!</v>
      </c>
      <c r="AE59" s="89" t="e">
        <f t="shared" si="10"/>
        <v>#REF!</v>
      </c>
      <c r="AM59" s="1"/>
    </row>
    <row r="60" spans="2:39" ht="13.5" customHeight="1" x14ac:dyDescent="0.15">
      <c r="C60" s="93"/>
      <c r="D60" s="93"/>
      <c r="E60" s="106"/>
      <c r="F60" s="94"/>
      <c r="G60" s="94"/>
      <c r="H60" s="94"/>
      <c r="I60" s="94"/>
      <c r="J60" s="94"/>
      <c r="K60" s="94"/>
      <c r="L60" s="94"/>
      <c r="M60" s="94"/>
      <c r="N60" s="94"/>
      <c r="O60" s="94"/>
      <c r="P60" s="94"/>
      <c r="Q60" s="94"/>
      <c r="S60" s="43" t="s">
        <v>105</v>
      </c>
      <c r="T60" s="65">
        <v>1164</v>
      </c>
      <c r="U60" s="81" t="s">
        <v>72</v>
      </c>
      <c r="V60" s="67">
        <v>82</v>
      </c>
      <c r="W60" s="82" t="s">
        <v>72</v>
      </c>
      <c r="X60" s="65">
        <v>1000</v>
      </c>
      <c r="Y60" s="68" t="s">
        <v>73</v>
      </c>
      <c r="Z60" s="87" t="e">
        <f>PI()*POWER(((X60/1000)/2),2)*(1/0.013)*POWER(((X60/1000)/4),2/3)*POWER(#REF!/1000,1/2)</f>
        <v>#REF!</v>
      </c>
      <c r="AA60" s="63">
        <f t="shared" si="6"/>
        <v>0.78539816339744828</v>
      </c>
      <c r="AB60" s="63">
        <f t="shared" si="7"/>
        <v>3.1415926535897931</v>
      </c>
      <c r="AC60" s="64">
        <f t="shared" si="8"/>
        <v>0.25</v>
      </c>
      <c r="AD60" s="88" t="e">
        <f>(1/0.013)*POWER((X60/1000)/4,(2/3))*POWER((#REF!/1000),(1/2))</f>
        <v>#REF!</v>
      </c>
      <c r="AE60" s="89" t="e">
        <f t="shared" si="10"/>
        <v>#REF!</v>
      </c>
      <c r="AM60" s="1"/>
    </row>
    <row r="61" spans="2:39" ht="13.5" customHeight="1" x14ac:dyDescent="0.15">
      <c r="C61" s="93"/>
      <c r="D61" s="93"/>
      <c r="E61" s="106"/>
      <c r="F61" s="94"/>
      <c r="G61" s="94"/>
      <c r="H61" s="94"/>
      <c r="I61" s="94"/>
      <c r="J61" s="94"/>
      <c r="K61" s="94"/>
      <c r="L61" s="94"/>
      <c r="M61" s="94"/>
      <c r="N61" s="94"/>
      <c r="O61" s="94"/>
      <c r="P61" s="94"/>
      <c r="Q61" s="94"/>
      <c r="S61" s="43" t="s">
        <v>106</v>
      </c>
      <c r="T61" s="65">
        <v>1276</v>
      </c>
      <c r="U61" s="81" t="s">
        <v>72</v>
      </c>
      <c r="V61" s="67">
        <v>88</v>
      </c>
      <c r="W61" s="82" t="s">
        <v>72</v>
      </c>
      <c r="X61" s="65">
        <v>1100</v>
      </c>
      <c r="Y61" s="68" t="s">
        <v>73</v>
      </c>
      <c r="Z61" s="87" t="e">
        <f>PI()*POWER(((X61/1000)/2),2)*(1/0.013)*POWER(((X61/1000)/4),2/3)*POWER(#REF!/1000,1/2)</f>
        <v>#REF!</v>
      </c>
      <c r="AA61" s="63">
        <f t="shared" si="6"/>
        <v>0.95033177771091248</v>
      </c>
      <c r="AB61" s="63">
        <f t="shared" si="7"/>
        <v>3.4557519189487729</v>
      </c>
      <c r="AC61" s="64">
        <f t="shared" si="8"/>
        <v>0.27499999999999997</v>
      </c>
      <c r="AD61" s="88" t="e">
        <f>(1/0.013)*POWER((X61/1000)/4,(2/3))*POWER((#REF!/1000),(1/2))</f>
        <v>#REF!</v>
      </c>
      <c r="AE61" s="89" t="e">
        <f t="shared" si="10"/>
        <v>#REF!</v>
      </c>
      <c r="AM61" s="1"/>
    </row>
    <row r="62" spans="2:39" ht="13.5" customHeight="1" x14ac:dyDescent="0.15">
      <c r="C62" s="152"/>
      <c r="D62" s="127"/>
      <c r="E62" s="94"/>
      <c r="F62" s="94"/>
      <c r="G62" s="94"/>
      <c r="H62" s="94"/>
      <c r="I62" s="94"/>
      <c r="J62" s="94"/>
      <c r="K62" s="94"/>
      <c r="L62" s="94"/>
      <c r="M62" s="94"/>
      <c r="N62" s="94"/>
      <c r="O62" s="94"/>
      <c r="P62" s="94"/>
      <c r="Q62" s="94"/>
      <c r="S62" s="43" t="s">
        <v>107</v>
      </c>
      <c r="T62" s="65">
        <v>1390</v>
      </c>
      <c r="U62" s="81" t="s">
        <v>72</v>
      </c>
      <c r="V62" s="67">
        <v>95</v>
      </c>
      <c r="W62" s="82" t="s">
        <v>72</v>
      </c>
      <c r="X62" s="65">
        <v>1200</v>
      </c>
      <c r="Y62" s="68" t="s">
        <v>73</v>
      </c>
      <c r="Z62" s="87" t="e">
        <f>PI()*POWER(((X62/1000)/2),2)*(1/0.013)*POWER(((X62/1000)/4),2/3)*POWER(#REF!/1000,1/2)</f>
        <v>#REF!</v>
      </c>
      <c r="AA62" s="63">
        <f t="shared" si="6"/>
        <v>1.1309733552923256</v>
      </c>
      <c r="AB62" s="63">
        <f t="shared" si="7"/>
        <v>3.7699111843077517</v>
      </c>
      <c r="AC62" s="64">
        <f t="shared" si="8"/>
        <v>0.3</v>
      </c>
      <c r="AD62" s="88" t="e">
        <f>(1/0.013)*POWER((X62/1000)/4,(2/3))*POWER((#REF!/1000),(1/2))</f>
        <v>#REF!</v>
      </c>
      <c r="AE62" s="89" t="e">
        <f t="shared" si="10"/>
        <v>#REF!</v>
      </c>
      <c r="AM62" s="1"/>
    </row>
    <row r="63" spans="2:39" ht="13.5" customHeight="1" x14ac:dyDescent="0.15">
      <c r="C63" s="152"/>
      <c r="D63" s="127"/>
      <c r="E63" s="94"/>
      <c r="F63" s="94"/>
      <c r="G63" s="94"/>
      <c r="H63" s="94"/>
      <c r="I63" s="94"/>
      <c r="J63" s="94"/>
      <c r="K63" s="94"/>
      <c r="L63" s="94"/>
      <c r="M63" s="94"/>
      <c r="N63" s="94"/>
      <c r="O63" s="94"/>
      <c r="P63" s="94"/>
      <c r="Q63" s="94"/>
      <c r="S63" s="46" t="s">
        <v>108</v>
      </c>
      <c r="T63" s="71">
        <v>1506</v>
      </c>
      <c r="U63" s="83" t="s">
        <v>72</v>
      </c>
      <c r="V63" s="84">
        <v>103</v>
      </c>
      <c r="W63" s="85" t="s">
        <v>72</v>
      </c>
      <c r="X63" s="71">
        <v>1350</v>
      </c>
      <c r="Y63" s="74" t="s">
        <v>74</v>
      </c>
      <c r="Z63" s="90" t="e">
        <f>PI()*POWER(((X63/1000)/2),2)*(1/0.013)*POWER(((X63/1000)/4),2/3)*POWER(#REF!/1000,1/2)</f>
        <v>#REF!</v>
      </c>
      <c r="AA63" s="76">
        <f t="shared" si="6"/>
        <v>1.4313881527918495</v>
      </c>
      <c r="AB63" s="76">
        <f t="shared" si="7"/>
        <v>4.2411500823462207</v>
      </c>
      <c r="AC63" s="77">
        <f t="shared" si="8"/>
        <v>0.33750000000000002</v>
      </c>
      <c r="AD63" s="91" t="e">
        <f>(1/0.013)*POWER((X63/1000)/4,(2/3))*POWER((#REF!/1000),(1/2))</f>
        <v>#REF!</v>
      </c>
      <c r="AE63" s="92" t="e">
        <f>IF(AND(0.6&lt;AD63,AD63&lt;3),"OK",IF(AD63&gt;=3,"NG",IF(AD63&lt;=0.6,"NG")))</f>
        <v>#REF!</v>
      </c>
      <c r="AM63" s="1"/>
    </row>
    <row r="64" spans="2:39" ht="17.25" customHeight="1" x14ac:dyDescent="0.15">
      <c r="C64" s="94"/>
      <c r="D64" s="94"/>
      <c r="E64" s="94"/>
      <c r="F64" s="94"/>
      <c r="G64" s="94"/>
      <c r="H64" s="94"/>
      <c r="I64" s="94"/>
      <c r="J64" s="94"/>
      <c r="K64" s="94"/>
      <c r="L64" s="94"/>
      <c r="M64" s="94"/>
      <c r="N64" s="94"/>
      <c r="O64" s="94"/>
      <c r="P64" s="94"/>
      <c r="Q64" s="94"/>
    </row>
    <row r="65" ht="17.25" customHeight="1" x14ac:dyDescent="0.15"/>
  </sheetData>
  <sheetProtection algorithmName="SHA-512" hashValue="MaqtZ5h/KUraxk4grwgP/Zbap+Tpz9jVPhfgBzBkW1X6Je5LvtMxZEqrlEx/kpiw0G1ty6tqsitDwME1m/0WXw==" saltValue="ZDpDRbch9BlTb0BUapxtKg==" spinCount="100000" sheet="1" objects="1" scenarios="1" selectLockedCells="1"/>
  <protectedRanges>
    <protectedRange sqref="R4" name="範囲2"/>
    <protectedRange sqref="H4:J4" name="範囲1"/>
  </protectedRanges>
  <mergeCells count="36">
    <mergeCell ref="M3:P3"/>
    <mergeCell ref="S6:T9"/>
    <mergeCell ref="U6:U9"/>
    <mergeCell ref="V6:V9"/>
    <mergeCell ref="S16:T19"/>
    <mergeCell ref="U16:U19"/>
    <mergeCell ref="V16:V19"/>
    <mergeCell ref="Z26:Z27"/>
    <mergeCell ref="AD26:AE27"/>
    <mergeCell ref="G22:H22"/>
    <mergeCell ref="L26:M26"/>
    <mergeCell ref="S26:S27"/>
    <mergeCell ref="T26:T27"/>
    <mergeCell ref="U26:U27"/>
    <mergeCell ref="V26:V27"/>
    <mergeCell ref="W26:W27"/>
    <mergeCell ref="X26:X27"/>
    <mergeCell ref="E32:F32"/>
    <mergeCell ref="S37:S38"/>
    <mergeCell ref="T37:T38"/>
    <mergeCell ref="U37:U38"/>
    <mergeCell ref="Y26:Y27"/>
    <mergeCell ref="Y37:Y38"/>
    <mergeCell ref="Z37:Z38"/>
    <mergeCell ref="AD37:AE38"/>
    <mergeCell ref="C62:C63"/>
    <mergeCell ref="H41:I41"/>
    <mergeCell ref="H43:I43"/>
    <mergeCell ref="C48:C49"/>
    <mergeCell ref="H51:I51"/>
    <mergeCell ref="H54:I54"/>
    <mergeCell ref="H56:I56"/>
    <mergeCell ref="H38:I38"/>
    <mergeCell ref="V37:V38"/>
    <mergeCell ref="W37:W38"/>
    <mergeCell ref="X37:X38"/>
  </mergeCells>
  <phoneticPr fontId="2"/>
  <dataValidations count="4">
    <dataValidation type="list" allowBlank="1" showInputMessage="1" showErrorMessage="1" promptTitle="上記の用途地域より選択" prompt="１～５" sqref="E65588:E65589 HT53:HT54 RP53:RP54 ABL53:ABL54 ALH53:ALH54 AVD53:AVD54 BEZ53:BEZ54 BOV53:BOV54 BYR53:BYR54 CIN53:CIN54 CSJ53:CSJ54 DCF53:DCF54 DMB53:DMB54 DVX53:DVX54 EFT53:EFT54 EPP53:EPP54 EZL53:EZL54 FJH53:FJH54 FTD53:FTD54 GCZ53:GCZ54 GMV53:GMV54 GWR53:GWR54 HGN53:HGN54 HQJ53:HQJ54 IAF53:IAF54 IKB53:IKB54 ITX53:ITX54 JDT53:JDT54 JNP53:JNP54 JXL53:JXL54 KHH53:KHH54 KRD53:KRD54 LAZ53:LAZ54 LKV53:LKV54 LUR53:LUR54 MEN53:MEN54 MOJ53:MOJ54 MYF53:MYF54 NIB53:NIB54 NRX53:NRX54 OBT53:OBT54 OLP53:OLP54 OVL53:OVL54 PFH53:PFH54 PPD53:PPD54 PYZ53:PYZ54 QIV53:QIV54 QSR53:QSR54 RCN53:RCN54 RMJ53:RMJ54 RWF53:RWF54 SGB53:SGB54 SPX53:SPX54 SZT53:SZT54 TJP53:TJP54 TTL53:TTL54 UDH53:UDH54 UND53:UND54 UWZ53:UWZ54 VGV53:VGV54 VQR53:VQR54 WAN53:WAN54 WKJ53:WKJ54 WUF53:WUF54 HU65589:HU65590 RQ65589:RQ65590 ABM65589:ABM65590 ALI65589:ALI65590 AVE65589:AVE65590 BFA65589:BFA65590 BOW65589:BOW65590 BYS65589:BYS65590 CIO65589:CIO65590 CSK65589:CSK65590 DCG65589:DCG65590 DMC65589:DMC65590 DVY65589:DVY65590 EFU65589:EFU65590 EPQ65589:EPQ65590 EZM65589:EZM65590 FJI65589:FJI65590 FTE65589:FTE65590 GDA65589:GDA65590 GMW65589:GMW65590 GWS65589:GWS65590 HGO65589:HGO65590 HQK65589:HQK65590 IAG65589:IAG65590 IKC65589:IKC65590 ITY65589:ITY65590 JDU65589:JDU65590 JNQ65589:JNQ65590 JXM65589:JXM65590 KHI65589:KHI65590 KRE65589:KRE65590 LBA65589:LBA65590 LKW65589:LKW65590 LUS65589:LUS65590 MEO65589:MEO65590 MOK65589:MOK65590 MYG65589:MYG65590 NIC65589:NIC65590 NRY65589:NRY65590 OBU65589:OBU65590 OLQ65589:OLQ65590 OVM65589:OVM65590 PFI65589:PFI65590 PPE65589:PPE65590 PZA65589:PZA65590 QIW65589:QIW65590 QSS65589:QSS65590 RCO65589:RCO65590 RMK65589:RMK65590 RWG65589:RWG65590 SGC65589:SGC65590 SPY65589:SPY65590 SZU65589:SZU65590 TJQ65589:TJQ65590 TTM65589:TTM65590 UDI65589:UDI65590 UNE65589:UNE65590 UXA65589:UXA65590 VGW65589:VGW65590 VQS65589:VQS65590 WAO65589:WAO65590 WKK65589:WKK65590 WUG65589:WUG65590 E131124:E131125 HU131125:HU131126 RQ131125:RQ131126 ABM131125:ABM131126 ALI131125:ALI131126 AVE131125:AVE131126 BFA131125:BFA131126 BOW131125:BOW131126 BYS131125:BYS131126 CIO131125:CIO131126 CSK131125:CSK131126 DCG131125:DCG131126 DMC131125:DMC131126 DVY131125:DVY131126 EFU131125:EFU131126 EPQ131125:EPQ131126 EZM131125:EZM131126 FJI131125:FJI131126 FTE131125:FTE131126 GDA131125:GDA131126 GMW131125:GMW131126 GWS131125:GWS131126 HGO131125:HGO131126 HQK131125:HQK131126 IAG131125:IAG131126 IKC131125:IKC131126 ITY131125:ITY131126 JDU131125:JDU131126 JNQ131125:JNQ131126 JXM131125:JXM131126 KHI131125:KHI131126 KRE131125:KRE131126 LBA131125:LBA131126 LKW131125:LKW131126 LUS131125:LUS131126 MEO131125:MEO131126 MOK131125:MOK131126 MYG131125:MYG131126 NIC131125:NIC131126 NRY131125:NRY131126 OBU131125:OBU131126 OLQ131125:OLQ131126 OVM131125:OVM131126 PFI131125:PFI131126 PPE131125:PPE131126 PZA131125:PZA131126 QIW131125:QIW131126 QSS131125:QSS131126 RCO131125:RCO131126 RMK131125:RMK131126 RWG131125:RWG131126 SGC131125:SGC131126 SPY131125:SPY131126 SZU131125:SZU131126 TJQ131125:TJQ131126 TTM131125:TTM131126 UDI131125:UDI131126 UNE131125:UNE131126 UXA131125:UXA131126 VGW131125:VGW131126 VQS131125:VQS131126 WAO131125:WAO131126 WKK131125:WKK131126 WUG131125:WUG131126 E196660:E196661 HU196661:HU196662 RQ196661:RQ196662 ABM196661:ABM196662 ALI196661:ALI196662 AVE196661:AVE196662 BFA196661:BFA196662 BOW196661:BOW196662 BYS196661:BYS196662 CIO196661:CIO196662 CSK196661:CSK196662 DCG196661:DCG196662 DMC196661:DMC196662 DVY196661:DVY196662 EFU196661:EFU196662 EPQ196661:EPQ196662 EZM196661:EZM196662 FJI196661:FJI196662 FTE196661:FTE196662 GDA196661:GDA196662 GMW196661:GMW196662 GWS196661:GWS196662 HGO196661:HGO196662 HQK196661:HQK196662 IAG196661:IAG196662 IKC196661:IKC196662 ITY196661:ITY196662 JDU196661:JDU196662 JNQ196661:JNQ196662 JXM196661:JXM196662 KHI196661:KHI196662 KRE196661:KRE196662 LBA196661:LBA196662 LKW196661:LKW196662 LUS196661:LUS196662 MEO196661:MEO196662 MOK196661:MOK196662 MYG196661:MYG196662 NIC196661:NIC196662 NRY196661:NRY196662 OBU196661:OBU196662 OLQ196661:OLQ196662 OVM196661:OVM196662 PFI196661:PFI196662 PPE196661:PPE196662 PZA196661:PZA196662 QIW196661:QIW196662 QSS196661:QSS196662 RCO196661:RCO196662 RMK196661:RMK196662 RWG196661:RWG196662 SGC196661:SGC196662 SPY196661:SPY196662 SZU196661:SZU196662 TJQ196661:TJQ196662 TTM196661:TTM196662 UDI196661:UDI196662 UNE196661:UNE196662 UXA196661:UXA196662 VGW196661:VGW196662 VQS196661:VQS196662 WAO196661:WAO196662 WKK196661:WKK196662 WUG196661:WUG196662 E262196:E262197 HU262197:HU262198 RQ262197:RQ262198 ABM262197:ABM262198 ALI262197:ALI262198 AVE262197:AVE262198 BFA262197:BFA262198 BOW262197:BOW262198 BYS262197:BYS262198 CIO262197:CIO262198 CSK262197:CSK262198 DCG262197:DCG262198 DMC262197:DMC262198 DVY262197:DVY262198 EFU262197:EFU262198 EPQ262197:EPQ262198 EZM262197:EZM262198 FJI262197:FJI262198 FTE262197:FTE262198 GDA262197:GDA262198 GMW262197:GMW262198 GWS262197:GWS262198 HGO262197:HGO262198 HQK262197:HQK262198 IAG262197:IAG262198 IKC262197:IKC262198 ITY262197:ITY262198 JDU262197:JDU262198 JNQ262197:JNQ262198 JXM262197:JXM262198 KHI262197:KHI262198 KRE262197:KRE262198 LBA262197:LBA262198 LKW262197:LKW262198 LUS262197:LUS262198 MEO262197:MEO262198 MOK262197:MOK262198 MYG262197:MYG262198 NIC262197:NIC262198 NRY262197:NRY262198 OBU262197:OBU262198 OLQ262197:OLQ262198 OVM262197:OVM262198 PFI262197:PFI262198 PPE262197:PPE262198 PZA262197:PZA262198 QIW262197:QIW262198 QSS262197:QSS262198 RCO262197:RCO262198 RMK262197:RMK262198 RWG262197:RWG262198 SGC262197:SGC262198 SPY262197:SPY262198 SZU262197:SZU262198 TJQ262197:TJQ262198 TTM262197:TTM262198 UDI262197:UDI262198 UNE262197:UNE262198 UXA262197:UXA262198 VGW262197:VGW262198 VQS262197:VQS262198 WAO262197:WAO262198 WKK262197:WKK262198 WUG262197:WUG262198 E327732:E327733 HU327733:HU327734 RQ327733:RQ327734 ABM327733:ABM327734 ALI327733:ALI327734 AVE327733:AVE327734 BFA327733:BFA327734 BOW327733:BOW327734 BYS327733:BYS327734 CIO327733:CIO327734 CSK327733:CSK327734 DCG327733:DCG327734 DMC327733:DMC327734 DVY327733:DVY327734 EFU327733:EFU327734 EPQ327733:EPQ327734 EZM327733:EZM327734 FJI327733:FJI327734 FTE327733:FTE327734 GDA327733:GDA327734 GMW327733:GMW327734 GWS327733:GWS327734 HGO327733:HGO327734 HQK327733:HQK327734 IAG327733:IAG327734 IKC327733:IKC327734 ITY327733:ITY327734 JDU327733:JDU327734 JNQ327733:JNQ327734 JXM327733:JXM327734 KHI327733:KHI327734 KRE327733:KRE327734 LBA327733:LBA327734 LKW327733:LKW327734 LUS327733:LUS327734 MEO327733:MEO327734 MOK327733:MOK327734 MYG327733:MYG327734 NIC327733:NIC327734 NRY327733:NRY327734 OBU327733:OBU327734 OLQ327733:OLQ327734 OVM327733:OVM327734 PFI327733:PFI327734 PPE327733:PPE327734 PZA327733:PZA327734 QIW327733:QIW327734 QSS327733:QSS327734 RCO327733:RCO327734 RMK327733:RMK327734 RWG327733:RWG327734 SGC327733:SGC327734 SPY327733:SPY327734 SZU327733:SZU327734 TJQ327733:TJQ327734 TTM327733:TTM327734 UDI327733:UDI327734 UNE327733:UNE327734 UXA327733:UXA327734 VGW327733:VGW327734 VQS327733:VQS327734 WAO327733:WAO327734 WKK327733:WKK327734 WUG327733:WUG327734 E393268:E393269 HU393269:HU393270 RQ393269:RQ393270 ABM393269:ABM393270 ALI393269:ALI393270 AVE393269:AVE393270 BFA393269:BFA393270 BOW393269:BOW393270 BYS393269:BYS393270 CIO393269:CIO393270 CSK393269:CSK393270 DCG393269:DCG393270 DMC393269:DMC393270 DVY393269:DVY393270 EFU393269:EFU393270 EPQ393269:EPQ393270 EZM393269:EZM393270 FJI393269:FJI393270 FTE393269:FTE393270 GDA393269:GDA393270 GMW393269:GMW393270 GWS393269:GWS393270 HGO393269:HGO393270 HQK393269:HQK393270 IAG393269:IAG393270 IKC393269:IKC393270 ITY393269:ITY393270 JDU393269:JDU393270 JNQ393269:JNQ393270 JXM393269:JXM393270 KHI393269:KHI393270 KRE393269:KRE393270 LBA393269:LBA393270 LKW393269:LKW393270 LUS393269:LUS393270 MEO393269:MEO393270 MOK393269:MOK393270 MYG393269:MYG393270 NIC393269:NIC393270 NRY393269:NRY393270 OBU393269:OBU393270 OLQ393269:OLQ393270 OVM393269:OVM393270 PFI393269:PFI393270 PPE393269:PPE393270 PZA393269:PZA393270 QIW393269:QIW393270 QSS393269:QSS393270 RCO393269:RCO393270 RMK393269:RMK393270 RWG393269:RWG393270 SGC393269:SGC393270 SPY393269:SPY393270 SZU393269:SZU393270 TJQ393269:TJQ393270 TTM393269:TTM393270 UDI393269:UDI393270 UNE393269:UNE393270 UXA393269:UXA393270 VGW393269:VGW393270 VQS393269:VQS393270 WAO393269:WAO393270 WKK393269:WKK393270 WUG393269:WUG393270 E458804:E458805 HU458805:HU458806 RQ458805:RQ458806 ABM458805:ABM458806 ALI458805:ALI458806 AVE458805:AVE458806 BFA458805:BFA458806 BOW458805:BOW458806 BYS458805:BYS458806 CIO458805:CIO458806 CSK458805:CSK458806 DCG458805:DCG458806 DMC458805:DMC458806 DVY458805:DVY458806 EFU458805:EFU458806 EPQ458805:EPQ458806 EZM458805:EZM458806 FJI458805:FJI458806 FTE458805:FTE458806 GDA458805:GDA458806 GMW458805:GMW458806 GWS458805:GWS458806 HGO458805:HGO458806 HQK458805:HQK458806 IAG458805:IAG458806 IKC458805:IKC458806 ITY458805:ITY458806 JDU458805:JDU458806 JNQ458805:JNQ458806 JXM458805:JXM458806 KHI458805:KHI458806 KRE458805:KRE458806 LBA458805:LBA458806 LKW458805:LKW458806 LUS458805:LUS458806 MEO458805:MEO458806 MOK458805:MOK458806 MYG458805:MYG458806 NIC458805:NIC458806 NRY458805:NRY458806 OBU458805:OBU458806 OLQ458805:OLQ458806 OVM458805:OVM458806 PFI458805:PFI458806 PPE458805:PPE458806 PZA458805:PZA458806 QIW458805:QIW458806 QSS458805:QSS458806 RCO458805:RCO458806 RMK458805:RMK458806 RWG458805:RWG458806 SGC458805:SGC458806 SPY458805:SPY458806 SZU458805:SZU458806 TJQ458805:TJQ458806 TTM458805:TTM458806 UDI458805:UDI458806 UNE458805:UNE458806 UXA458805:UXA458806 VGW458805:VGW458806 VQS458805:VQS458806 WAO458805:WAO458806 WKK458805:WKK458806 WUG458805:WUG458806 E524340:E524341 HU524341:HU524342 RQ524341:RQ524342 ABM524341:ABM524342 ALI524341:ALI524342 AVE524341:AVE524342 BFA524341:BFA524342 BOW524341:BOW524342 BYS524341:BYS524342 CIO524341:CIO524342 CSK524341:CSK524342 DCG524341:DCG524342 DMC524341:DMC524342 DVY524341:DVY524342 EFU524341:EFU524342 EPQ524341:EPQ524342 EZM524341:EZM524342 FJI524341:FJI524342 FTE524341:FTE524342 GDA524341:GDA524342 GMW524341:GMW524342 GWS524341:GWS524342 HGO524341:HGO524342 HQK524341:HQK524342 IAG524341:IAG524342 IKC524341:IKC524342 ITY524341:ITY524342 JDU524341:JDU524342 JNQ524341:JNQ524342 JXM524341:JXM524342 KHI524341:KHI524342 KRE524341:KRE524342 LBA524341:LBA524342 LKW524341:LKW524342 LUS524341:LUS524342 MEO524341:MEO524342 MOK524341:MOK524342 MYG524341:MYG524342 NIC524341:NIC524342 NRY524341:NRY524342 OBU524341:OBU524342 OLQ524341:OLQ524342 OVM524341:OVM524342 PFI524341:PFI524342 PPE524341:PPE524342 PZA524341:PZA524342 QIW524341:QIW524342 QSS524341:QSS524342 RCO524341:RCO524342 RMK524341:RMK524342 RWG524341:RWG524342 SGC524341:SGC524342 SPY524341:SPY524342 SZU524341:SZU524342 TJQ524341:TJQ524342 TTM524341:TTM524342 UDI524341:UDI524342 UNE524341:UNE524342 UXA524341:UXA524342 VGW524341:VGW524342 VQS524341:VQS524342 WAO524341:WAO524342 WKK524341:WKK524342 WUG524341:WUG524342 E589876:E589877 HU589877:HU589878 RQ589877:RQ589878 ABM589877:ABM589878 ALI589877:ALI589878 AVE589877:AVE589878 BFA589877:BFA589878 BOW589877:BOW589878 BYS589877:BYS589878 CIO589877:CIO589878 CSK589877:CSK589878 DCG589877:DCG589878 DMC589877:DMC589878 DVY589877:DVY589878 EFU589877:EFU589878 EPQ589877:EPQ589878 EZM589877:EZM589878 FJI589877:FJI589878 FTE589877:FTE589878 GDA589877:GDA589878 GMW589877:GMW589878 GWS589877:GWS589878 HGO589877:HGO589878 HQK589877:HQK589878 IAG589877:IAG589878 IKC589877:IKC589878 ITY589877:ITY589878 JDU589877:JDU589878 JNQ589877:JNQ589878 JXM589877:JXM589878 KHI589877:KHI589878 KRE589877:KRE589878 LBA589877:LBA589878 LKW589877:LKW589878 LUS589877:LUS589878 MEO589877:MEO589878 MOK589877:MOK589878 MYG589877:MYG589878 NIC589877:NIC589878 NRY589877:NRY589878 OBU589877:OBU589878 OLQ589877:OLQ589878 OVM589877:OVM589878 PFI589877:PFI589878 PPE589877:PPE589878 PZA589877:PZA589878 QIW589877:QIW589878 QSS589877:QSS589878 RCO589877:RCO589878 RMK589877:RMK589878 RWG589877:RWG589878 SGC589877:SGC589878 SPY589877:SPY589878 SZU589877:SZU589878 TJQ589877:TJQ589878 TTM589877:TTM589878 UDI589877:UDI589878 UNE589877:UNE589878 UXA589877:UXA589878 VGW589877:VGW589878 VQS589877:VQS589878 WAO589877:WAO589878 WKK589877:WKK589878 WUG589877:WUG589878 E655412:E655413 HU655413:HU655414 RQ655413:RQ655414 ABM655413:ABM655414 ALI655413:ALI655414 AVE655413:AVE655414 BFA655413:BFA655414 BOW655413:BOW655414 BYS655413:BYS655414 CIO655413:CIO655414 CSK655413:CSK655414 DCG655413:DCG655414 DMC655413:DMC655414 DVY655413:DVY655414 EFU655413:EFU655414 EPQ655413:EPQ655414 EZM655413:EZM655414 FJI655413:FJI655414 FTE655413:FTE655414 GDA655413:GDA655414 GMW655413:GMW655414 GWS655413:GWS655414 HGO655413:HGO655414 HQK655413:HQK655414 IAG655413:IAG655414 IKC655413:IKC655414 ITY655413:ITY655414 JDU655413:JDU655414 JNQ655413:JNQ655414 JXM655413:JXM655414 KHI655413:KHI655414 KRE655413:KRE655414 LBA655413:LBA655414 LKW655413:LKW655414 LUS655413:LUS655414 MEO655413:MEO655414 MOK655413:MOK655414 MYG655413:MYG655414 NIC655413:NIC655414 NRY655413:NRY655414 OBU655413:OBU655414 OLQ655413:OLQ655414 OVM655413:OVM655414 PFI655413:PFI655414 PPE655413:PPE655414 PZA655413:PZA655414 QIW655413:QIW655414 QSS655413:QSS655414 RCO655413:RCO655414 RMK655413:RMK655414 RWG655413:RWG655414 SGC655413:SGC655414 SPY655413:SPY655414 SZU655413:SZU655414 TJQ655413:TJQ655414 TTM655413:TTM655414 UDI655413:UDI655414 UNE655413:UNE655414 UXA655413:UXA655414 VGW655413:VGW655414 VQS655413:VQS655414 WAO655413:WAO655414 WKK655413:WKK655414 WUG655413:WUG655414 E720948:E720949 HU720949:HU720950 RQ720949:RQ720950 ABM720949:ABM720950 ALI720949:ALI720950 AVE720949:AVE720950 BFA720949:BFA720950 BOW720949:BOW720950 BYS720949:BYS720950 CIO720949:CIO720950 CSK720949:CSK720950 DCG720949:DCG720950 DMC720949:DMC720950 DVY720949:DVY720950 EFU720949:EFU720950 EPQ720949:EPQ720950 EZM720949:EZM720950 FJI720949:FJI720950 FTE720949:FTE720950 GDA720949:GDA720950 GMW720949:GMW720950 GWS720949:GWS720950 HGO720949:HGO720950 HQK720949:HQK720950 IAG720949:IAG720950 IKC720949:IKC720950 ITY720949:ITY720950 JDU720949:JDU720950 JNQ720949:JNQ720950 JXM720949:JXM720950 KHI720949:KHI720950 KRE720949:KRE720950 LBA720949:LBA720950 LKW720949:LKW720950 LUS720949:LUS720950 MEO720949:MEO720950 MOK720949:MOK720950 MYG720949:MYG720950 NIC720949:NIC720950 NRY720949:NRY720950 OBU720949:OBU720950 OLQ720949:OLQ720950 OVM720949:OVM720950 PFI720949:PFI720950 PPE720949:PPE720950 PZA720949:PZA720950 QIW720949:QIW720950 QSS720949:QSS720950 RCO720949:RCO720950 RMK720949:RMK720950 RWG720949:RWG720950 SGC720949:SGC720950 SPY720949:SPY720950 SZU720949:SZU720950 TJQ720949:TJQ720950 TTM720949:TTM720950 UDI720949:UDI720950 UNE720949:UNE720950 UXA720949:UXA720950 VGW720949:VGW720950 VQS720949:VQS720950 WAO720949:WAO720950 WKK720949:WKK720950 WUG720949:WUG720950 E786484:E786485 HU786485:HU786486 RQ786485:RQ786486 ABM786485:ABM786486 ALI786485:ALI786486 AVE786485:AVE786486 BFA786485:BFA786486 BOW786485:BOW786486 BYS786485:BYS786486 CIO786485:CIO786486 CSK786485:CSK786486 DCG786485:DCG786486 DMC786485:DMC786486 DVY786485:DVY786486 EFU786485:EFU786486 EPQ786485:EPQ786486 EZM786485:EZM786486 FJI786485:FJI786486 FTE786485:FTE786486 GDA786485:GDA786486 GMW786485:GMW786486 GWS786485:GWS786486 HGO786485:HGO786486 HQK786485:HQK786486 IAG786485:IAG786486 IKC786485:IKC786486 ITY786485:ITY786486 JDU786485:JDU786486 JNQ786485:JNQ786486 JXM786485:JXM786486 KHI786485:KHI786486 KRE786485:KRE786486 LBA786485:LBA786486 LKW786485:LKW786486 LUS786485:LUS786486 MEO786485:MEO786486 MOK786485:MOK786486 MYG786485:MYG786486 NIC786485:NIC786486 NRY786485:NRY786486 OBU786485:OBU786486 OLQ786485:OLQ786486 OVM786485:OVM786486 PFI786485:PFI786486 PPE786485:PPE786486 PZA786485:PZA786486 QIW786485:QIW786486 QSS786485:QSS786486 RCO786485:RCO786486 RMK786485:RMK786486 RWG786485:RWG786486 SGC786485:SGC786486 SPY786485:SPY786486 SZU786485:SZU786486 TJQ786485:TJQ786486 TTM786485:TTM786486 UDI786485:UDI786486 UNE786485:UNE786486 UXA786485:UXA786486 VGW786485:VGW786486 VQS786485:VQS786486 WAO786485:WAO786486 WKK786485:WKK786486 WUG786485:WUG786486 E852020:E852021 HU852021:HU852022 RQ852021:RQ852022 ABM852021:ABM852022 ALI852021:ALI852022 AVE852021:AVE852022 BFA852021:BFA852022 BOW852021:BOW852022 BYS852021:BYS852022 CIO852021:CIO852022 CSK852021:CSK852022 DCG852021:DCG852022 DMC852021:DMC852022 DVY852021:DVY852022 EFU852021:EFU852022 EPQ852021:EPQ852022 EZM852021:EZM852022 FJI852021:FJI852022 FTE852021:FTE852022 GDA852021:GDA852022 GMW852021:GMW852022 GWS852021:GWS852022 HGO852021:HGO852022 HQK852021:HQK852022 IAG852021:IAG852022 IKC852021:IKC852022 ITY852021:ITY852022 JDU852021:JDU852022 JNQ852021:JNQ852022 JXM852021:JXM852022 KHI852021:KHI852022 KRE852021:KRE852022 LBA852021:LBA852022 LKW852021:LKW852022 LUS852021:LUS852022 MEO852021:MEO852022 MOK852021:MOK852022 MYG852021:MYG852022 NIC852021:NIC852022 NRY852021:NRY852022 OBU852021:OBU852022 OLQ852021:OLQ852022 OVM852021:OVM852022 PFI852021:PFI852022 PPE852021:PPE852022 PZA852021:PZA852022 QIW852021:QIW852022 QSS852021:QSS852022 RCO852021:RCO852022 RMK852021:RMK852022 RWG852021:RWG852022 SGC852021:SGC852022 SPY852021:SPY852022 SZU852021:SZU852022 TJQ852021:TJQ852022 TTM852021:TTM852022 UDI852021:UDI852022 UNE852021:UNE852022 UXA852021:UXA852022 VGW852021:VGW852022 VQS852021:VQS852022 WAO852021:WAO852022 WKK852021:WKK852022 WUG852021:WUG852022 E917556:E917557 HU917557:HU917558 RQ917557:RQ917558 ABM917557:ABM917558 ALI917557:ALI917558 AVE917557:AVE917558 BFA917557:BFA917558 BOW917557:BOW917558 BYS917557:BYS917558 CIO917557:CIO917558 CSK917557:CSK917558 DCG917557:DCG917558 DMC917557:DMC917558 DVY917557:DVY917558 EFU917557:EFU917558 EPQ917557:EPQ917558 EZM917557:EZM917558 FJI917557:FJI917558 FTE917557:FTE917558 GDA917557:GDA917558 GMW917557:GMW917558 GWS917557:GWS917558 HGO917557:HGO917558 HQK917557:HQK917558 IAG917557:IAG917558 IKC917557:IKC917558 ITY917557:ITY917558 JDU917557:JDU917558 JNQ917557:JNQ917558 JXM917557:JXM917558 KHI917557:KHI917558 KRE917557:KRE917558 LBA917557:LBA917558 LKW917557:LKW917558 LUS917557:LUS917558 MEO917557:MEO917558 MOK917557:MOK917558 MYG917557:MYG917558 NIC917557:NIC917558 NRY917557:NRY917558 OBU917557:OBU917558 OLQ917557:OLQ917558 OVM917557:OVM917558 PFI917557:PFI917558 PPE917557:PPE917558 PZA917557:PZA917558 QIW917557:QIW917558 QSS917557:QSS917558 RCO917557:RCO917558 RMK917557:RMK917558 RWG917557:RWG917558 SGC917557:SGC917558 SPY917557:SPY917558 SZU917557:SZU917558 TJQ917557:TJQ917558 TTM917557:TTM917558 UDI917557:UDI917558 UNE917557:UNE917558 UXA917557:UXA917558 VGW917557:VGW917558 VQS917557:VQS917558 WAO917557:WAO917558 WKK917557:WKK917558 WUG917557:WUG917558 E983092:E983093 HU983093:HU983094 RQ983093:RQ983094 ABM983093:ABM983094 ALI983093:ALI983094 AVE983093:AVE983094 BFA983093:BFA983094 BOW983093:BOW983094 BYS983093:BYS983094 CIO983093:CIO983094 CSK983093:CSK983094 DCG983093:DCG983094 DMC983093:DMC983094 DVY983093:DVY983094 EFU983093:EFU983094 EPQ983093:EPQ983094 EZM983093:EZM983094 FJI983093:FJI983094 FTE983093:FTE983094 GDA983093:GDA983094 GMW983093:GMW983094 GWS983093:GWS983094 HGO983093:HGO983094 HQK983093:HQK983094 IAG983093:IAG983094 IKC983093:IKC983094 ITY983093:ITY983094 JDU983093:JDU983094 JNQ983093:JNQ983094 JXM983093:JXM983094 KHI983093:KHI983094 KRE983093:KRE983094 LBA983093:LBA983094 LKW983093:LKW983094 LUS983093:LUS983094 MEO983093:MEO983094 MOK983093:MOK983094 MYG983093:MYG983094 NIC983093:NIC983094 NRY983093:NRY983094 OBU983093:OBU983094 OLQ983093:OLQ983094 OVM983093:OVM983094 PFI983093:PFI983094 PPE983093:PPE983094 PZA983093:PZA983094 QIW983093:QIW983094 QSS983093:QSS983094 RCO983093:RCO983094 RMK983093:RMK983094 RWG983093:RWG983094 SGC983093:SGC983094 SPY983093:SPY983094 SZU983093:SZU983094 TJQ983093:TJQ983094 TTM983093:TTM983094 UDI983093:UDI983094 UNE983093:UNE983094 UXA983093:UXA983094 VGW983093:VGW983094 VQS983093:VQS983094 WAO983093:WAO983094 WKK983093:WKK983094 WUG983093:WUG983094">
      <formula1>$C$50:$C$53</formula1>
    </dataValidation>
    <dataValidation type="list" allowBlank="1" showInputMessage="1" showErrorMessage="1" sqref="IL4 WUX983048 WLB983048 WBF983048 VRJ983048 VHN983048 UXR983048 UNV983048 UDZ983048 TUD983048 TKH983048 TAL983048 SQP983048 SGT983048 RWX983048 RNB983048 RDF983048 QTJ983048 QJN983048 PZR983048 PPV983048 PFZ983048 OWD983048 OMH983048 OCL983048 NSP983048 NIT983048 MYX983048 MPB983048 MFF983048 LVJ983048 LLN983048 LBR983048 KRV983048 KHZ983048 JYD983048 JOH983048 JEL983048 IUP983048 IKT983048 IAX983048 HRB983048 HHF983048 GXJ983048 GNN983048 GDR983048 FTV983048 FJZ983048 FAD983048 EQH983048 EGL983048 DWP983048 DMT983048 DCX983048 CTB983048 CJF983048 BZJ983048 BPN983048 BFR983048 AVV983048 ALZ983048 ACD983048 SH983048 IL983048 WUX917512 WLB917512 WBF917512 VRJ917512 VHN917512 UXR917512 UNV917512 UDZ917512 TUD917512 TKH917512 TAL917512 SQP917512 SGT917512 RWX917512 RNB917512 RDF917512 QTJ917512 QJN917512 PZR917512 PPV917512 PFZ917512 OWD917512 OMH917512 OCL917512 NSP917512 NIT917512 MYX917512 MPB917512 MFF917512 LVJ917512 LLN917512 LBR917512 KRV917512 KHZ917512 JYD917512 JOH917512 JEL917512 IUP917512 IKT917512 IAX917512 HRB917512 HHF917512 GXJ917512 GNN917512 GDR917512 FTV917512 FJZ917512 FAD917512 EQH917512 EGL917512 DWP917512 DMT917512 DCX917512 CTB917512 CJF917512 BZJ917512 BPN917512 BFR917512 AVV917512 ALZ917512 ACD917512 SH917512 IL917512 WUX851976 WLB851976 WBF851976 VRJ851976 VHN851976 UXR851976 UNV851976 UDZ851976 TUD851976 TKH851976 TAL851976 SQP851976 SGT851976 RWX851976 RNB851976 RDF851976 QTJ851976 QJN851976 PZR851976 PPV851976 PFZ851976 OWD851976 OMH851976 OCL851976 NSP851976 NIT851976 MYX851976 MPB851976 MFF851976 LVJ851976 LLN851976 LBR851976 KRV851976 KHZ851976 JYD851976 JOH851976 JEL851976 IUP851976 IKT851976 IAX851976 HRB851976 HHF851976 GXJ851976 GNN851976 GDR851976 FTV851976 FJZ851976 FAD851976 EQH851976 EGL851976 DWP851976 DMT851976 DCX851976 CTB851976 CJF851976 BZJ851976 BPN851976 BFR851976 AVV851976 ALZ851976 ACD851976 SH851976 IL851976 WUX786440 WLB786440 WBF786440 VRJ786440 VHN786440 UXR786440 UNV786440 UDZ786440 TUD786440 TKH786440 TAL786440 SQP786440 SGT786440 RWX786440 RNB786440 RDF786440 QTJ786440 QJN786440 PZR786440 PPV786440 PFZ786440 OWD786440 OMH786440 OCL786440 NSP786440 NIT786440 MYX786440 MPB786440 MFF786440 LVJ786440 LLN786440 LBR786440 KRV786440 KHZ786440 JYD786440 JOH786440 JEL786440 IUP786440 IKT786440 IAX786440 HRB786440 HHF786440 GXJ786440 GNN786440 GDR786440 FTV786440 FJZ786440 FAD786440 EQH786440 EGL786440 DWP786440 DMT786440 DCX786440 CTB786440 CJF786440 BZJ786440 BPN786440 BFR786440 AVV786440 ALZ786440 ACD786440 SH786440 IL786440 WUX720904 WLB720904 WBF720904 VRJ720904 VHN720904 UXR720904 UNV720904 UDZ720904 TUD720904 TKH720904 TAL720904 SQP720904 SGT720904 RWX720904 RNB720904 RDF720904 QTJ720904 QJN720904 PZR720904 PPV720904 PFZ720904 OWD720904 OMH720904 OCL720904 NSP720904 NIT720904 MYX720904 MPB720904 MFF720904 LVJ720904 LLN720904 LBR720904 KRV720904 KHZ720904 JYD720904 JOH720904 JEL720904 IUP720904 IKT720904 IAX720904 HRB720904 HHF720904 GXJ720904 GNN720904 GDR720904 FTV720904 FJZ720904 FAD720904 EQH720904 EGL720904 DWP720904 DMT720904 DCX720904 CTB720904 CJF720904 BZJ720904 BPN720904 BFR720904 AVV720904 ALZ720904 ACD720904 SH720904 IL720904 WUX655368 WLB655368 WBF655368 VRJ655368 VHN655368 UXR655368 UNV655368 UDZ655368 TUD655368 TKH655368 TAL655368 SQP655368 SGT655368 RWX655368 RNB655368 RDF655368 QTJ655368 QJN655368 PZR655368 PPV655368 PFZ655368 OWD655368 OMH655368 OCL655368 NSP655368 NIT655368 MYX655368 MPB655368 MFF655368 LVJ655368 LLN655368 LBR655368 KRV655368 KHZ655368 JYD655368 JOH655368 JEL655368 IUP655368 IKT655368 IAX655368 HRB655368 HHF655368 GXJ655368 GNN655368 GDR655368 FTV655368 FJZ655368 FAD655368 EQH655368 EGL655368 DWP655368 DMT655368 DCX655368 CTB655368 CJF655368 BZJ655368 BPN655368 BFR655368 AVV655368 ALZ655368 ACD655368 SH655368 IL655368 WUX589832 WLB589832 WBF589832 VRJ589832 VHN589832 UXR589832 UNV589832 UDZ589832 TUD589832 TKH589832 TAL589832 SQP589832 SGT589832 RWX589832 RNB589832 RDF589832 QTJ589832 QJN589832 PZR589832 PPV589832 PFZ589832 OWD589832 OMH589832 OCL589832 NSP589832 NIT589832 MYX589832 MPB589832 MFF589832 LVJ589832 LLN589832 LBR589832 KRV589832 KHZ589832 JYD589832 JOH589832 JEL589832 IUP589832 IKT589832 IAX589832 HRB589832 HHF589832 GXJ589832 GNN589832 GDR589832 FTV589832 FJZ589832 FAD589832 EQH589832 EGL589832 DWP589832 DMT589832 DCX589832 CTB589832 CJF589832 BZJ589832 BPN589832 BFR589832 AVV589832 ALZ589832 ACD589832 SH589832 IL589832 WUX524296 WLB524296 WBF524296 VRJ524296 VHN524296 UXR524296 UNV524296 UDZ524296 TUD524296 TKH524296 TAL524296 SQP524296 SGT524296 RWX524296 RNB524296 RDF524296 QTJ524296 QJN524296 PZR524296 PPV524296 PFZ524296 OWD524296 OMH524296 OCL524296 NSP524296 NIT524296 MYX524296 MPB524296 MFF524296 LVJ524296 LLN524296 LBR524296 KRV524296 KHZ524296 JYD524296 JOH524296 JEL524296 IUP524296 IKT524296 IAX524296 HRB524296 HHF524296 GXJ524296 GNN524296 GDR524296 FTV524296 FJZ524296 FAD524296 EQH524296 EGL524296 DWP524296 DMT524296 DCX524296 CTB524296 CJF524296 BZJ524296 BPN524296 BFR524296 AVV524296 ALZ524296 ACD524296 SH524296 IL524296 WUX458760 WLB458760 WBF458760 VRJ458760 VHN458760 UXR458760 UNV458760 UDZ458760 TUD458760 TKH458760 TAL458760 SQP458760 SGT458760 RWX458760 RNB458760 RDF458760 QTJ458760 QJN458760 PZR458760 PPV458760 PFZ458760 OWD458760 OMH458760 OCL458760 NSP458760 NIT458760 MYX458760 MPB458760 MFF458760 LVJ458760 LLN458760 LBR458760 KRV458760 KHZ458760 JYD458760 JOH458760 JEL458760 IUP458760 IKT458760 IAX458760 HRB458760 HHF458760 GXJ458760 GNN458760 GDR458760 FTV458760 FJZ458760 FAD458760 EQH458760 EGL458760 DWP458760 DMT458760 DCX458760 CTB458760 CJF458760 BZJ458760 BPN458760 BFR458760 AVV458760 ALZ458760 ACD458760 SH458760 IL458760 WUX393224 WLB393224 WBF393224 VRJ393224 VHN393224 UXR393224 UNV393224 UDZ393224 TUD393224 TKH393224 TAL393224 SQP393224 SGT393224 RWX393224 RNB393224 RDF393224 QTJ393224 QJN393224 PZR393224 PPV393224 PFZ393224 OWD393224 OMH393224 OCL393224 NSP393224 NIT393224 MYX393224 MPB393224 MFF393224 LVJ393224 LLN393224 LBR393224 KRV393224 KHZ393224 JYD393224 JOH393224 JEL393224 IUP393224 IKT393224 IAX393224 HRB393224 HHF393224 GXJ393224 GNN393224 GDR393224 FTV393224 FJZ393224 FAD393224 EQH393224 EGL393224 DWP393224 DMT393224 DCX393224 CTB393224 CJF393224 BZJ393224 BPN393224 BFR393224 AVV393224 ALZ393224 ACD393224 SH393224 IL393224 WUX327688 WLB327688 WBF327688 VRJ327688 VHN327688 UXR327688 UNV327688 UDZ327688 TUD327688 TKH327688 TAL327688 SQP327688 SGT327688 RWX327688 RNB327688 RDF327688 QTJ327688 QJN327688 PZR327688 PPV327688 PFZ327688 OWD327688 OMH327688 OCL327688 NSP327688 NIT327688 MYX327688 MPB327688 MFF327688 LVJ327688 LLN327688 LBR327688 KRV327688 KHZ327688 JYD327688 JOH327688 JEL327688 IUP327688 IKT327688 IAX327688 HRB327688 HHF327688 GXJ327688 GNN327688 GDR327688 FTV327688 FJZ327688 FAD327688 EQH327688 EGL327688 DWP327688 DMT327688 DCX327688 CTB327688 CJF327688 BZJ327688 BPN327688 BFR327688 AVV327688 ALZ327688 ACD327688 SH327688 IL327688 WUX262152 WLB262152 WBF262152 VRJ262152 VHN262152 UXR262152 UNV262152 UDZ262152 TUD262152 TKH262152 TAL262152 SQP262152 SGT262152 RWX262152 RNB262152 RDF262152 QTJ262152 QJN262152 PZR262152 PPV262152 PFZ262152 OWD262152 OMH262152 OCL262152 NSP262152 NIT262152 MYX262152 MPB262152 MFF262152 LVJ262152 LLN262152 LBR262152 KRV262152 KHZ262152 JYD262152 JOH262152 JEL262152 IUP262152 IKT262152 IAX262152 HRB262152 HHF262152 GXJ262152 GNN262152 GDR262152 FTV262152 FJZ262152 FAD262152 EQH262152 EGL262152 DWP262152 DMT262152 DCX262152 CTB262152 CJF262152 BZJ262152 BPN262152 BFR262152 AVV262152 ALZ262152 ACD262152 SH262152 IL262152 WUX196616 WLB196616 WBF196616 VRJ196616 VHN196616 UXR196616 UNV196616 UDZ196616 TUD196616 TKH196616 TAL196616 SQP196616 SGT196616 RWX196616 RNB196616 RDF196616 QTJ196616 QJN196616 PZR196616 PPV196616 PFZ196616 OWD196616 OMH196616 OCL196616 NSP196616 NIT196616 MYX196616 MPB196616 MFF196616 LVJ196616 LLN196616 LBR196616 KRV196616 KHZ196616 JYD196616 JOH196616 JEL196616 IUP196616 IKT196616 IAX196616 HRB196616 HHF196616 GXJ196616 GNN196616 GDR196616 FTV196616 FJZ196616 FAD196616 EQH196616 EGL196616 DWP196616 DMT196616 DCX196616 CTB196616 CJF196616 BZJ196616 BPN196616 BFR196616 AVV196616 ALZ196616 ACD196616 SH196616 IL196616 WUX131080 WLB131080 WBF131080 VRJ131080 VHN131080 UXR131080 UNV131080 UDZ131080 TUD131080 TKH131080 TAL131080 SQP131080 SGT131080 RWX131080 RNB131080 RDF131080 QTJ131080 QJN131080 PZR131080 PPV131080 PFZ131080 OWD131080 OMH131080 OCL131080 NSP131080 NIT131080 MYX131080 MPB131080 MFF131080 LVJ131080 LLN131080 LBR131080 KRV131080 KHZ131080 JYD131080 JOH131080 JEL131080 IUP131080 IKT131080 IAX131080 HRB131080 HHF131080 GXJ131080 GNN131080 GDR131080 FTV131080 FJZ131080 FAD131080 EQH131080 EGL131080 DWP131080 DMT131080 DCX131080 CTB131080 CJF131080 BZJ131080 BPN131080 BFR131080 AVV131080 ALZ131080 ACD131080 SH131080 IL131080 WUX65544 WLB65544 WBF65544 VRJ65544 VHN65544 UXR65544 UNV65544 UDZ65544 TUD65544 TKH65544 TAL65544 SQP65544 SGT65544 RWX65544 RNB65544 RDF65544 QTJ65544 QJN65544 PZR65544 PPV65544 PFZ65544 OWD65544 OMH65544 OCL65544 NSP65544 NIT65544 MYX65544 MPB65544 MFF65544 LVJ65544 LLN65544 LBR65544 KRV65544 KHZ65544 JYD65544 JOH65544 JEL65544 IUP65544 IKT65544 IAX65544 HRB65544 HHF65544 GXJ65544 GNN65544 GDR65544 FTV65544 FJZ65544 FAD65544 EQH65544 EGL65544 DWP65544 DMT65544 DCX65544 CTB65544 CJF65544 BZJ65544 BPN65544 BFR65544 AVV65544 ALZ65544 ACD65544 SH65544 IL65544 WUX4 WLB4 WBF4 VRJ4 VHN4 UXR4 UNV4 UDZ4 TUD4 TKH4 TAL4 SQP4 SGT4 RWX4 RNB4 RDF4 QTJ4 QJN4 PZR4 PPV4 PFZ4 OWD4 OMH4 OCL4 NSP4 NIT4 MYX4 MPB4 MFF4 LVJ4 LLN4 LBR4 KRV4 KHZ4 JYD4 JOH4 JEL4 IUP4 IKT4 IAX4 HRB4 HHF4 GXJ4 GNN4 GDR4 FTV4 FJZ4 FAD4 EQH4 EGL4 DWP4 DMT4 DCX4 CTB4 CJF4 BZJ4 BPN4 BFR4 AVV4 ALZ4 ACD4 SH4">
      <formula1>#REF!</formula1>
    </dataValidation>
    <dataValidation type="list" allowBlank="1" showInputMessage="1" showErrorMessage="1" sqref="G22">
      <formula1>$T$10:$T$14</formula1>
    </dataValidation>
    <dataValidation type="list" allowBlank="1" showInputMessage="1" showErrorMessage="1" sqref="I32">
      <formula1>$S$28:$S$35</formula1>
    </dataValidation>
  </dataValidations>
  <pageMargins left="0.70866141732283472" right="0.70866141732283472" top="0.74803149606299213" bottom="0.74803149606299213" header="0.31496062992125984" footer="0.31496062992125984"/>
  <pageSetup paperSize="9" fitToWidth="0" fitToHeight="0"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AM67"/>
  <sheetViews>
    <sheetView showGridLines="0" view="pageBreakPreview" zoomScale="70" zoomScaleNormal="100" zoomScaleSheetLayoutView="70" workbookViewId="0">
      <pane ySplit="4" topLeftCell="A5" activePane="bottomLeft" state="frozen"/>
      <selection activeCell="AT44" sqref="AT44"/>
      <selection pane="bottomLeft" activeCell="L34" activeCellId="6" sqref="E10:O17 N19 G22:H22 I32 I34 L32 L34"/>
    </sheetView>
  </sheetViews>
  <sheetFormatPr defaultRowHeight="15" customHeight="1" x14ac:dyDescent="0.15"/>
  <cols>
    <col min="1" max="1" width="1" style="1" customWidth="1"/>
    <col min="2" max="2" width="0.5" style="1" customWidth="1"/>
    <col min="3" max="3" width="1.125" style="1" customWidth="1"/>
    <col min="4" max="4" width="2.125" style="1" customWidth="1"/>
    <col min="5" max="5" width="8.625" style="1" customWidth="1"/>
    <col min="6" max="6" width="6.375" style="1" customWidth="1"/>
    <col min="7" max="8" width="8.625" style="1" customWidth="1"/>
    <col min="9" max="9" width="8.5" style="1" customWidth="1"/>
    <col min="10" max="10" width="5.5" style="1" customWidth="1"/>
    <col min="11" max="11" width="5.25" style="1" customWidth="1"/>
    <col min="12" max="12" width="7.75" style="1" customWidth="1"/>
    <col min="13" max="13" width="8.5" style="1" customWidth="1"/>
    <col min="14" max="15" width="6.25" style="1" customWidth="1"/>
    <col min="16" max="16" width="3.125" style="1" customWidth="1"/>
    <col min="17" max="17" width="1.625" style="1" customWidth="1"/>
    <col min="18" max="18" width="9" style="1" customWidth="1"/>
    <col min="19" max="19" width="9.5" style="36" bestFit="1" customWidth="1"/>
    <col min="20" max="20" width="13.875" style="36" bestFit="1" customWidth="1"/>
    <col min="21" max="21" width="11.625" style="36" bestFit="1" customWidth="1"/>
    <col min="22" max="22" width="16.125" style="36" bestFit="1" customWidth="1"/>
    <col min="23" max="23" width="10.5" style="36" customWidth="1"/>
    <col min="24" max="24" width="13.875" style="36" bestFit="1" customWidth="1"/>
    <col min="25" max="25" width="10.5" style="36" bestFit="1" customWidth="1"/>
    <col min="26" max="26" width="11.625" style="36" bestFit="1" customWidth="1"/>
    <col min="27" max="28" width="8.5" style="36" bestFit="1" customWidth="1"/>
    <col min="29" max="29" width="10.5" style="36" bestFit="1" customWidth="1"/>
    <col min="30" max="30" width="7.5" style="36" bestFit="1" customWidth="1"/>
    <col min="31" max="31" width="3.875" style="36" bestFit="1" customWidth="1"/>
    <col min="32" max="39" width="9" style="36" customWidth="1"/>
    <col min="40" max="42" width="9" style="1" customWidth="1"/>
    <col min="43" max="224" width="9" style="1"/>
    <col min="225" max="225" width="1" style="1" customWidth="1"/>
    <col min="226" max="226" width="2.25" style="1" customWidth="1"/>
    <col min="227" max="227" width="2.125" style="1" customWidth="1"/>
    <col min="228" max="239" width="8.625" style="1" customWidth="1"/>
    <col min="240" max="242" width="9" style="1"/>
    <col min="243" max="244" width="2.125" style="1" customWidth="1"/>
    <col min="245" max="245" width="4.125" style="1" customWidth="1"/>
    <col min="246" max="248" width="8.625" style="1" customWidth="1"/>
    <col min="249" max="251" width="0" style="1" hidden="1" customWidth="1"/>
    <col min="252" max="252" width="1.625" style="1" customWidth="1"/>
    <col min="253" max="480" width="9" style="1"/>
    <col min="481" max="481" width="1" style="1" customWidth="1"/>
    <col min="482" max="482" width="2.25" style="1" customWidth="1"/>
    <col min="483" max="483" width="2.125" style="1" customWidth="1"/>
    <col min="484" max="495" width="8.625" style="1" customWidth="1"/>
    <col min="496" max="498" width="9" style="1"/>
    <col min="499" max="500" width="2.125" style="1" customWidth="1"/>
    <col min="501" max="501" width="4.125" style="1" customWidth="1"/>
    <col min="502" max="504" width="8.625" style="1" customWidth="1"/>
    <col min="505" max="507" width="0" style="1" hidden="1" customWidth="1"/>
    <col min="508" max="508" width="1.625" style="1" customWidth="1"/>
    <col min="509" max="736" width="9" style="1"/>
    <col min="737" max="737" width="1" style="1" customWidth="1"/>
    <col min="738" max="738" width="2.25" style="1" customWidth="1"/>
    <col min="739" max="739" width="2.125" style="1" customWidth="1"/>
    <col min="740" max="751" width="8.625" style="1" customWidth="1"/>
    <col min="752" max="754" width="9" style="1"/>
    <col min="755" max="756" width="2.125" style="1" customWidth="1"/>
    <col min="757" max="757" width="4.125" style="1" customWidth="1"/>
    <col min="758" max="760" width="8.625" style="1" customWidth="1"/>
    <col min="761" max="763" width="0" style="1" hidden="1" customWidth="1"/>
    <col min="764" max="764" width="1.625" style="1" customWidth="1"/>
    <col min="765" max="992" width="9" style="1"/>
    <col min="993" max="993" width="1" style="1" customWidth="1"/>
    <col min="994" max="994" width="2.25" style="1" customWidth="1"/>
    <col min="995" max="995" width="2.125" style="1" customWidth="1"/>
    <col min="996" max="1007" width="8.625" style="1" customWidth="1"/>
    <col min="1008" max="1010" width="9" style="1"/>
    <col min="1011" max="1012" width="2.125" style="1" customWidth="1"/>
    <col min="1013" max="1013" width="4.125" style="1" customWidth="1"/>
    <col min="1014" max="1016" width="8.625" style="1" customWidth="1"/>
    <col min="1017" max="1019" width="0" style="1" hidden="1" customWidth="1"/>
    <col min="1020" max="1020" width="1.625" style="1" customWidth="1"/>
    <col min="1021" max="1248" width="9" style="1"/>
    <col min="1249" max="1249" width="1" style="1" customWidth="1"/>
    <col min="1250" max="1250" width="2.25" style="1" customWidth="1"/>
    <col min="1251" max="1251" width="2.125" style="1" customWidth="1"/>
    <col min="1252" max="1263" width="8.625" style="1" customWidth="1"/>
    <col min="1264" max="1266" width="9" style="1"/>
    <col min="1267" max="1268" width="2.125" style="1" customWidth="1"/>
    <col min="1269" max="1269" width="4.125" style="1" customWidth="1"/>
    <col min="1270" max="1272" width="8.625" style="1" customWidth="1"/>
    <col min="1273" max="1275" width="0" style="1" hidden="1" customWidth="1"/>
    <col min="1276" max="1276" width="1.625" style="1" customWidth="1"/>
    <col min="1277" max="1504" width="9" style="1"/>
    <col min="1505" max="1505" width="1" style="1" customWidth="1"/>
    <col min="1506" max="1506" width="2.25" style="1" customWidth="1"/>
    <col min="1507" max="1507" width="2.125" style="1" customWidth="1"/>
    <col min="1508" max="1519" width="8.625" style="1" customWidth="1"/>
    <col min="1520" max="1522" width="9" style="1"/>
    <col min="1523" max="1524" width="2.125" style="1" customWidth="1"/>
    <col min="1525" max="1525" width="4.125" style="1" customWidth="1"/>
    <col min="1526" max="1528" width="8.625" style="1" customWidth="1"/>
    <col min="1529" max="1531" width="0" style="1" hidden="1" customWidth="1"/>
    <col min="1532" max="1532" width="1.625" style="1" customWidth="1"/>
    <col min="1533" max="1760" width="9" style="1"/>
    <col min="1761" max="1761" width="1" style="1" customWidth="1"/>
    <col min="1762" max="1762" width="2.25" style="1" customWidth="1"/>
    <col min="1763" max="1763" width="2.125" style="1" customWidth="1"/>
    <col min="1764" max="1775" width="8.625" style="1" customWidth="1"/>
    <col min="1776" max="1778" width="9" style="1"/>
    <col min="1779" max="1780" width="2.125" style="1" customWidth="1"/>
    <col min="1781" max="1781" width="4.125" style="1" customWidth="1"/>
    <col min="1782" max="1784" width="8.625" style="1" customWidth="1"/>
    <col min="1785" max="1787" width="0" style="1" hidden="1" customWidth="1"/>
    <col min="1788" max="1788" width="1.625" style="1" customWidth="1"/>
    <col min="1789" max="2016" width="9" style="1"/>
    <col min="2017" max="2017" width="1" style="1" customWidth="1"/>
    <col min="2018" max="2018" width="2.25" style="1" customWidth="1"/>
    <col min="2019" max="2019" width="2.125" style="1" customWidth="1"/>
    <col min="2020" max="2031" width="8.625" style="1" customWidth="1"/>
    <col min="2032" max="2034" width="9" style="1"/>
    <col min="2035" max="2036" width="2.125" style="1" customWidth="1"/>
    <col min="2037" max="2037" width="4.125" style="1" customWidth="1"/>
    <col min="2038" max="2040" width="8.625" style="1" customWidth="1"/>
    <col min="2041" max="2043" width="0" style="1" hidden="1" customWidth="1"/>
    <col min="2044" max="2044" width="1.625" style="1" customWidth="1"/>
    <col min="2045" max="2272" width="9" style="1"/>
    <col min="2273" max="2273" width="1" style="1" customWidth="1"/>
    <col min="2274" max="2274" width="2.25" style="1" customWidth="1"/>
    <col min="2275" max="2275" width="2.125" style="1" customWidth="1"/>
    <col min="2276" max="2287" width="8.625" style="1" customWidth="1"/>
    <col min="2288" max="2290" width="9" style="1"/>
    <col min="2291" max="2292" width="2.125" style="1" customWidth="1"/>
    <col min="2293" max="2293" width="4.125" style="1" customWidth="1"/>
    <col min="2294" max="2296" width="8.625" style="1" customWidth="1"/>
    <col min="2297" max="2299" width="0" style="1" hidden="1" customWidth="1"/>
    <col min="2300" max="2300" width="1.625" style="1" customWidth="1"/>
    <col min="2301" max="2528" width="9" style="1"/>
    <col min="2529" max="2529" width="1" style="1" customWidth="1"/>
    <col min="2530" max="2530" width="2.25" style="1" customWidth="1"/>
    <col min="2531" max="2531" width="2.125" style="1" customWidth="1"/>
    <col min="2532" max="2543" width="8.625" style="1" customWidth="1"/>
    <col min="2544" max="2546" width="9" style="1"/>
    <col min="2547" max="2548" width="2.125" style="1" customWidth="1"/>
    <col min="2549" max="2549" width="4.125" style="1" customWidth="1"/>
    <col min="2550" max="2552" width="8.625" style="1" customWidth="1"/>
    <col min="2553" max="2555" width="0" style="1" hidden="1" customWidth="1"/>
    <col min="2556" max="2556" width="1.625" style="1" customWidth="1"/>
    <col min="2557" max="2784" width="9" style="1"/>
    <col min="2785" max="2785" width="1" style="1" customWidth="1"/>
    <col min="2786" max="2786" width="2.25" style="1" customWidth="1"/>
    <col min="2787" max="2787" width="2.125" style="1" customWidth="1"/>
    <col min="2788" max="2799" width="8.625" style="1" customWidth="1"/>
    <col min="2800" max="2802" width="9" style="1"/>
    <col min="2803" max="2804" width="2.125" style="1" customWidth="1"/>
    <col min="2805" max="2805" width="4.125" style="1" customWidth="1"/>
    <col min="2806" max="2808" width="8.625" style="1" customWidth="1"/>
    <col min="2809" max="2811" width="0" style="1" hidden="1" customWidth="1"/>
    <col min="2812" max="2812" width="1.625" style="1" customWidth="1"/>
    <col min="2813" max="3040" width="9" style="1"/>
    <col min="3041" max="3041" width="1" style="1" customWidth="1"/>
    <col min="3042" max="3042" width="2.25" style="1" customWidth="1"/>
    <col min="3043" max="3043" width="2.125" style="1" customWidth="1"/>
    <col min="3044" max="3055" width="8.625" style="1" customWidth="1"/>
    <col min="3056" max="3058" width="9" style="1"/>
    <col min="3059" max="3060" width="2.125" style="1" customWidth="1"/>
    <col min="3061" max="3061" width="4.125" style="1" customWidth="1"/>
    <col min="3062" max="3064" width="8.625" style="1" customWidth="1"/>
    <col min="3065" max="3067" width="0" style="1" hidden="1" customWidth="1"/>
    <col min="3068" max="3068" width="1.625" style="1" customWidth="1"/>
    <col min="3069" max="3296" width="9" style="1"/>
    <col min="3297" max="3297" width="1" style="1" customWidth="1"/>
    <col min="3298" max="3298" width="2.25" style="1" customWidth="1"/>
    <col min="3299" max="3299" width="2.125" style="1" customWidth="1"/>
    <col min="3300" max="3311" width="8.625" style="1" customWidth="1"/>
    <col min="3312" max="3314" width="9" style="1"/>
    <col min="3315" max="3316" width="2.125" style="1" customWidth="1"/>
    <col min="3317" max="3317" width="4.125" style="1" customWidth="1"/>
    <col min="3318" max="3320" width="8.625" style="1" customWidth="1"/>
    <col min="3321" max="3323" width="0" style="1" hidden="1" customWidth="1"/>
    <col min="3324" max="3324" width="1.625" style="1" customWidth="1"/>
    <col min="3325" max="3552" width="9" style="1"/>
    <col min="3553" max="3553" width="1" style="1" customWidth="1"/>
    <col min="3554" max="3554" width="2.25" style="1" customWidth="1"/>
    <col min="3555" max="3555" width="2.125" style="1" customWidth="1"/>
    <col min="3556" max="3567" width="8.625" style="1" customWidth="1"/>
    <col min="3568" max="3570" width="9" style="1"/>
    <col min="3571" max="3572" width="2.125" style="1" customWidth="1"/>
    <col min="3573" max="3573" width="4.125" style="1" customWidth="1"/>
    <col min="3574" max="3576" width="8.625" style="1" customWidth="1"/>
    <col min="3577" max="3579" width="0" style="1" hidden="1" customWidth="1"/>
    <col min="3580" max="3580" width="1.625" style="1" customWidth="1"/>
    <col min="3581" max="3808" width="9" style="1"/>
    <col min="3809" max="3809" width="1" style="1" customWidth="1"/>
    <col min="3810" max="3810" width="2.25" style="1" customWidth="1"/>
    <col min="3811" max="3811" width="2.125" style="1" customWidth="1"/>
    <col min="3812" max="3823" width="8.625" style="1" customWidth="1"/>
    <col min="3824" max="3826" width="9" style="1"/>
    <col min="3827" max="3828" width="2.125" style="1" customWidth="1"/>
    <col min="3829" max="3829" width="4.125" style="1" customWidth="1"/>
    <col min="3830" max="3832" width="8.625" style="1" customWidth="1"/>
    <col min="3833" max="3835" width="0" style="1" hidden="1" customWidth="1"/>
    <col min="3836" max="3836" width="1.625" style="1" customWidth="1"/>
    <col min="3837" max="4064" width="9" style="1"/>
    <col min="4065" max="4065" width="1" style="1" customWidth="1"/>
    <col min="4066" max="4066" width="2.25" style="1" customWidth="1"/>
    <col min="4067" max="4067" width="2.125" style="1" customWidth="1"/>
    <col min="4068" max="4079" width="8.625" style="1" customWidth="1"/>
    <col min="4080" max="4082" width="9" style="1"/>
    <col min="4083" max="4084" width="2.125" style="1" customWidth="1"/>
    <col min="4085" max="4085" width="4.125" style="1" customWidth="1"/>
    <col min="4086" max="4088" width="8.625" style="1" customWidth="1"/>
    <col min="4089" max="4091" width="0" style="1" hidden="1" customWidth="1"/>
    <col min="4092" max="4092" width="1.625" style="1" customWidth="1"/>
    <col min="4093" max="4320" width="9" style="1"/>
    <col min="4321" max="4321" width="1" style="1" customWidth="1"/>
    <col min="4322" max="4322" width="2.25" style="1" customWidth="1"/>
    <col min="4323" max="4323" width="2.125" style="1" customWidth="1"/>
    <col min="4324" max="4335" width="8.625" style="1" customWidth="1"/>
    <col min="4336" max="4338" width="9" style="1"/>
    <col min="4339" max="4340" width="2.125" style="1" customWidth="1"/>
    <col min="4341" max="4341" width="4.125" style="1" customWidth="1"/>
    <col min="4342" max="4344" width="8.625" style="1" customWidth="1"/>
    <col min="4345" max="4347" width="0" style="1" hidden="1" customWidth="1"/>
    <col min="4348" max="4348" width="1.625" style="1" customWidth="1"/>
    <col min="4349" max="4576" width="9" style="1"/>
    <col min="4577" max="4577" width="1" style="1" customWidth="1"/>
    <col min="4578" max="4578" width="2.25" style="1" customWidth="1"/>
    <col min="4579" max="4579" width="2.125" style="1" customWidth="1"/>
    <col min="4580" max="4591" width="8.625" style="1" customWidth="1"/>
    <col min="4592" max="4594" width="9" style="1"/>
    <col min="4595" max="4596" width="2.125" style="1" customWidth="1"/>
    <col min="4597" max="4597" width="4.125" style="1" customWidth="1"/>
    <col min="4598" max="4600" width="8.625" style="1" customWidth="1"/>
    <col min="4601" max="4603" width="0" style="1" hidden="1" customWidth="1"/>
    <col min="4604" max="4604" width="1.625" style="1" customWidth="1"/>
    <col min="4605" max="4832" width="9" style="1"/>
    <col min="4833" max="4833" width="1" style="1" customWidth="1"/>
    <col min="4834" max="4834" width="2.25" style="1" customWidth="1"/>
    <col min="4835" max="4835" width="2.125" style="1" customWidth="1"/>
    <col min="4836" max="4847" width="8.625" style="1" customWidth="1"/>
    <col min="4848" max="4850" width="9" style="1"/>
    <col min="4851" max="4852" width="2.125" style="1" customWidth="1"/>
    <col min="4853" max="4853" width="4.125" style="1" customWidth="1"/>
    <col min="4854" max="4856" width="8.625" style="1" customWidth="1"/>
    <col min="4857" max="4859" width="0" style="1" hidden="1" customWidth="1"/>
    <col min="4860" max="4860" width="1.625" style="1" customWidth="1"/>
    <col min="4861" max="5088" width="9" style="1"/>
    <col min="5089" max="5089" width="1" style="1" customWidth="1"/>
    <col min="5090" max="5090" width="2.25" style="1" customWidth="1"/>
    <col min="5091" max="5091" width="2.125" style="1" customWidth="1"/>
    <col min="5092" max="5103" width="8.625" style="1" customWidth="1"/>
    <col min="5104" max="5106" width="9" style="1"/>
    <col min="5107" max="5108" width="2.125" style="1" customWidth="1"/>
    <col min="5109" max="5109" width="4.125" style="1" customWidth="1"/>
    <col min="5110" max="5112" width="8.625" style="1" customWidth="1"/>
    <col min="5113" max="5115" width="0" style="1" hidden="1" customWidth="1"/>
    <col min="5116" max="5116" width="1.625" style="1" customWidth="1"/>
    <col min="5117" max="5344" width="9" style="1"/>
    <col min="5345" max="5345" width="1" style="1" customWidth="1"/>
    <col min="5346" max="5346" width="2.25" style="1" customWidth="1"/>
    <col min="5347" max="5347" width="2.125" style="1" customWidth="1"/>
    <col min="5348" max="5359" width="8.625" style="1" customWidth="1"/>
    <col min="5360" max="5362" width="9" style="1"/>
    <col min="5363" max="5364" width="2.125" style="1" customWidth="1"/>
    <col min="5365" max="5365" width="4.125" style="1" customWidth="1"/>
    <col min="5366" max="5368" width="8.625" style="1" customWidth="1"/>
    <col min="5369" max="5371" width="0" style="1" hidden="1" customWidth="1"/>
    <col min="5372" max="5372" width="1.625" style="1" customWidth="1"/>
    <col min="5373" max="5600" width="9" style="1"/>
    <col min="5601" max="5601" width="1" style="1" customWidth="1"/>
    <col min="5602" max="5602" width="2.25" style="1" customWidth="1"/>
    <col min="5603" max="5603" width="2.125" style="1" customWidth="1"/>
    <col min="5604" max="5615" width="8.625" style="1" customWidth="1"/>
    <col min="5616" max="5618" width="9" style="1"/>
    <col min="5619" max="5620" width="2.125" style="1" customWidth="1"/>
    <col min="5621" max="5621" width="4.125" style="1" customWidth="1"/>
    <col min="5622" max="5624" width="8.625" style="1" customWidth="1"/>
    <col min="5625" max="5627" width="0" style="1" hidden="1" customWidth="1"/>
    <col min="5628" max="5628" width="1.625" style="1" customWidth="1"/>
    <col min="5629" max="5856" width="9" style="1"/>
    <col min="5857" max="5857" width="1" style="1" customWidth="1"/>
    <col min="5858" max="5858" width="2.25" style="1" customWidth="1"/>
    <col min="5859" max="5859" width="2.125" style="1" customWidth="1"/>
    <col min="5860" max="5871" width="8.625" style="1" customWidth="1"/>
    <col min="5872" max="5874" width="9" style="1"/>
    <col min="5875" max="5876" width="2.125" style="1" customWidth="1"/>
    <col min="5877" max="5877" width="4.125" style="1" customWidth="1"/>
    <col min="5878" max="5880" width="8.625" style="1" customWidth="1"/>
    <col min="5881" max="5883" width="0" style="1" hidden="1" customWidth="1"/>
    <col min="5884" max="5884" width="1.625" style="1" customWidth="1"/>
    <col min="5885" max="6112" width="9" style="1"/>
    <col min="6113" max="6113" width="1" style="1" customWidth="1"/>
    <col min="6114" max="6114" width="2.25" style="1" customWidth="1"/>
    <col min="6115" max="6115" width="2.125" style="1" customWidth="1"/>
    <col min="6116" max="6127" width="8.625" style="1" customWidth="1"/>
    <col min="6128" max="6130" width="9" style="1"/>
    <col min="6131" max="6132" width="2.125" style="1" customWidth="1"/>
    <col min="6133" max="6133" width="4.125" style="1" customWidth="1"/>
    <col min="6134" max="6136" width="8.625" style="1" customWidth="1"/>
    <col min="6137" max="6139" width="0" style="1" hidden="1" customWidth="1"/>
    <col min="6140" max="6140" width="1.625" style="1" customWidth="1"/>
    <col min="6141" max="6368" width="9" style="1"/>
    <col min="6369" max="6369" width="1" style="1" customWidth="1"/>
    <col min="6370" max="6370" width="2.25" style="1" customWidth="1"/>
    <col min="6371" max="6371" width="2.125" style="1" customWidth="1"/>
    <col min="6372" max="6383" width="8.625" style="1" customWidth="1"/>
    <col min="6384" max="6386" width="9" style="1"/>
    <col min="6387" max="6388" width="2.125" style="1" customWidth="1"/>
    <col min="6389" max="6389" width="4.125" style="1" customWidth="1"/>
    <col min="6390" max="6392" width="8.625" style="1" customWidth="1"/>
    <col min="6393" max="6395" width="0" style="1" hidden="1" customWidth="1"/>
    <col min="6396" max="6396" width="1.625" style="1" customWidth="1"/>
    <col min="6397" max="6624" width="9" style="1"/>
    <col min="6625" max="6625" width="1" style="1" customWidth="1"/>
    <col min="6626" max="6626" width="2.25" style="1" customWidth="1"/>
    <col min="6627" max="6627" width="2.125" style="1" customWidth="1"/>
    <col min="6628" max="6639" width="8.625" style="1" customWidth="1"/>
    <col min="6640" max="6642" width="9" style="1"/>
    <col min="6643" max="6644" width="2.125" style="1" customWidth="1"/>
    <col min="6645" max="6645" width="4.125" style="1" customWidth="1"/>
    <col min="6646" max="6648" width="8.625" style="1" customWidth="1"/>
    <col min="6649" max="6651" width="0" style="1" hidden="1" customWidth="1"/>
    <col min="6652" max="6652" width="1.625" style="1" customWidth="1"/>
    <col min="6653" max="6880" width="9" style="1"/>
    <col min="6881" max="6881" width="1" style="1" customWidth="1"/>
    <col min="6882" max="6882" width="2.25" style="1" customWidth="1"/>
    <col min="6883" max="6883" width="2.125" style="1" customWidth="1"/>
    <col min="6884" max="6895" width="8.625" style="1" customWidth="1"/>
    <col min="6896" max="6898" width="9" style="1"/>
    <col min="6899" max="6900" width="2.125" style="1" customWidth="1"/>
    <col min="6901" max="6901" width="4.125" style="1" customWidth="1"/>
    <col min="6902" max="6904" width="8.625" style="1" customWidth="1"/>
    <col min="6905" max="6907" width="0" style="1" hidden="1" customWidth="1"/>
    <col min="6908" max="6908" width="1.625" style="1" customWidth="1"/>
    <col min="6909" max="7136" width="9" style="1"/>
    <col min="7137" max="7137" width="1" style="1" customWidth="1"/>
    <col min="7138" max="7138" width="2.25" style="1" customWidth="1"/>
    <col min="7139" max="7139" width="2.125" style="1" customWidth="1"/>
    <col min="7140" max="7151" width="8.625" style="1" customWidth="1"/>
    <col min="7152" max="7154" width="9" style="1"/>
    <col min="7155" max="7156" width="2.125" style="1" customWidth="1"/>
    <col min="7157" max="7157" width="4.125" style="1" customWidth="1"/>
    <col min="7158" max="7160" width="8.625" style="1" customWidth="1"/>
    <col min="7161" max="7163" width="0" style="1" hidden="1" customWidth="1"/>
    <col min="7164" max="7164" width="1.625" style="1" customWidth="1"/>
    <col min="7165" max="7392" width="9" style="1"/>
    <col min="7393" max="7393" width="1" style="1" customWidth="1"/>
    <col min="7394" max="7394" width="2.25" style="1" customWidth="1"/>
    <col min="7395" max="7395" width="2.125" style="1" customWidth="1"/>
    <col min="7396" max="7407" width="8.625" style="1" customWidth="1"/>
    <col min="7408" max="7410" width="9" style="1"/>
    <col min="7411" max="7412" width="2.125" style="1" customWidth="1"/>
    <col min="7413" max="7413" width="4.125" style="1" customWidth="1"/>
    <col min="7414" max="7416" width="8.625" style="1" customWidth="1"/>
    <col min="7417" max="7419" width="0" style="1" hidden="1" customWidth="1"/>
    <col min="7420" max="7420" width="1.625" style="1" customWidth="1"/>
    <col min="7421" max="7648" width="9" style="1"/>
    <col min="7649" max="7649" width="1" style="1" customWidth="1"/>
    <col min="7650" max="7650" width="2.25" style="1" customWidth="1"/>
    <col min="7651" max="7651" width="2.125" style="1" customWidth="1"/>
    <col min="7652" max="7663" width="8.625" style="1" customWidth="1"/>
    <col min="7664" max="7666" width="9" style="1"/>
    <col min="7667" max="7668" width="2.125" style="1" customWidth="1"/>
    <col min="7669" max="7669" width="4.125" style="1" customWidth="1"/>
    <col min="7670" max="7672" width="8.625" style="1" customWidth="1"/>
    <col min="7673" max="7675" width="0" style="1" hidden="1" customWidth="1"/>
    <col min="7676" max="7676" width="1.625" style="1" customWidth="1"/>
    <col min="7677" max="7904" width="9" style="1"/>
    <col min="7905" max="7905" width="1" style="1" customWidth="1"/>
    <col min="7906" max="7906" width="2.25" style="1" customWidth="1"/>
    <col min="7907" max="7907" width="2.125" style="1" customWidth="1"/>
    <col min="7908" max="7919" width="8.625" style="1" customWidth="1"/>
    <col min="7920" max="7922" width="9" style="1"/>
    <col min="7923" max="7924" width="2.125" style="1" customWidth="1"/>
    <col min="7925" max="7925" width="4.125" style="1" customWidth="1"/>
    <col min="7926" max="7928" width="8.625" style="1" customWidth="1"/>
    <col min="7929" max="7931" width="0" style="1" hidden="1" customWidth="1"/>
    <col min="7932" max="7932" width="1.625" style="1" customWidth="1"/>
    <col min="7933" max="8160" width="9" style="1"/>
    <col min="8161" max="8161" width="1" style="1" customWidth="1"/>
    <col min="8162" max="8162" width="2.25" style="1" customWidth="1"/>
    <col min="8163" max="8163" width="2.125" style="1" customWidth="1"/>
    <col min="8164" max="8175" width="8.625" style="1" customWidth="1"/>
    <col min="8176" max="8178" width="9" style="1"/>
    <col min="8179" max="8180" width="2.125" style="1" customWidth="1"/>
    <col min="8181" max="8181" width="4.125" style="1" customWidth="1"/>
    <col min="8182" max="8184" width="8.625" style="1" customWidth="1"/>
    <col min="8185" max="8187" width="0" style="1" hidden="1" customWidth="1"/>
    <col min="8188" max="8188" width="1.625" style="1" customWidth="1"/>
    <col min="8189" max="8416" width="9" style="1"/>
    <col min="8417" max="8417" width="1" style="1" customWidth="1"/>
    <col min="8418" max="8418" width="2.25" style="1" customWidth="1"/>
    <col min="8419" max="8419" width="2.125" style="1" customWidth="1"/>
    <col min="8420" max="8431" width="8.625" style="1" customWidth="1"/>
    <col min="8432" max="8434" width="9" style="1"/>
    <col min="8435" max="8436" width="2.125" style="1" customWidth="1"/>
    <col min="8437" max="8437" width="4.125" style="1" customWidth="1"/>
    <col min="8438" max="8440" width="8.625" style="1" customWidth="1"/>
    <col min="8441" max="8443" width="0" style="1" hidden="1" customWidth="1"/>
    <col min="8444" max="8444" width="1.625" style="1" customWidth="1"/>
    <col min="8445" max="8672" width="9" style="1"/>
    <col min="8673" max="8673" width="1" style="1" customWidth="1"/>
    <col min="8674" max="8674" width="2.25" style="1" customWidth="1"/>
    <col min="8675" max="8675" width="2.125" style="1" customWidth="1"/>
    <col min="8676" max="8687" width="8.625" style="1" customWidth="1"/>
    <col min="8688" max="8690" width="9" style="1"/>
    <col min="8691" max="8692" width="2.125" style="1" customWidth="1"/>
    <col min="8693" max="8693" width="4.125" style="1" customWidth="1"/>
    <col min="8694" max="8696" width="8.625" style="1" customWidth="1"/>
    <col min="8697" max="8699" width="0" style="1" hidden="1" customWidth="1"/>
    <col min="8700" max="8700" width="1.625" style="1" customWidth="1"/>
    <col min="8701" max="8928" width="9" style="1"/>
    <col min="8929" max="8929" width="1" style="1" customWidth="1"/>
    <col min="8930" max="8930" width="2.25" style="1" customWidth="1"/>
    <col min="8931" max="8931" width="2.125" style="1" customWidth="1"/>
    <col min="8932" max="8943" width="8.625" style="1" customWidth="1"/>
    <col min="8944" max="8946" width="9" style="1"/>
    <col min="8947" max="8948" width="2.125" style="1" customWidth="1"/>
    <col min="8949" max="8949" width="4.125" style="1" customWidth="1"/>
    <col min="8950" max="8952" width="8.625" style="1" customWidth="1"/>
    <col min="8953" max="8955" width="0" style="1" hidden="1" customWidth="1"/>
    <col min="8956" max="8956" width="1.625" style="1" customWidth="1"/>
    <col min="8957" max="9184" width="9" style="1"/>
    <col min="9185" max="9185" width="1" style="1" customWidth="1"/>
    <col min="9186" max="9186" width="2.25" style="1" customWidth="1"/>
    <col min="9187" max="9187" width="2.125" style="1" customWidth="1"/>
    <col min="9188" max="9199" width="8.625" style="1" customWidth="1"/>
    <col min="9200" max="9202" width="9" style="1"/>
    <col min="9203" max="9204" width="2.125" style="1" customWidth="1"/>
    <col min="9205" max="9205" width="4.125" style="1" customWidth="1"/>
    <col min="9206" max="9208" width="8.625" style="1" customWidth="1"/>
    <col min="9209" max="9211" width="0" style="1" hidden="1" customWidth="1"/>
    <col min="9212" max="9212" width="1.625" style="1" customWidth="1"/>
    <col min="9213" max="9440" width="9" style="1"/>
    <col min="9441" max="9441" width="1" style="1" customWidth="1"/>
    <col min="9442" max="9442" width="2.25" style="1" customWidth="1"/>
    <col min="9443" max="9443" width="2.125" style="1" customWidth="1"/>
    <col min="9444" max="9455" width="8.625" style="1" customWidth="1"/>
    <col min="9456" max="9458" width="9" style="1"/>
    <col min="9459" max="9460" width="2.125" style="1" customWidth="1"/>
    <col min="9461" max="9461" width="4.125" style="1" customWidth="1"/>
    <col min="9462" max="9464" width="8.625" style="1" customWidth="1"/>
    <col min="9465" max="9467" width="0" style="1" hidden="1" customWidth="1"/>
    <col min="9468" max="9468" width="1.625" style="1" customWidth="1"/>
    <col min="9469" max="9696" width="9" style="1"/>
    <col min="9697" max="9697" width="1" style="1" customWidth="1"/>
    <col min="9698" max="9698" width="2.25" style="1" customWidth="1"/>
    <col min="9699" max="9699" width="2.125" style="1" customWidth="1"/>
    <col min="9700" max="9711" width="8.625" style="1" customWidth="1"/>
    <col min="9712" max="9714" width="9" style="1"/>
    <col min="9715" max="9716" width="2.125" style="1" customWidth="1"/>
    <col min="9717" max="9717" width="4.125" style="1" customWidth="1"/>
    <col min="9718" max="9720" width="8.625" style="1" customWidth="1"/>
    <col min="9721" max="9723" width="0" style="1" hidden="1" customWidth="1"/>
    <col min="9724" max="9724" width="1.625" style="1" customWidth="1"/>
    <col min="9725" max="9952" width="9" style="1"/>
    <col min="9953" max="9953" width="1" style="1" customWidth="1"/>
    <col min="9954" max="9954" width="2.25" style="1" customWidth="1"/>
    <col min="9955" max="9955" width="2.125" style="1" customWidth="1"/>
    <col min="9956" max="9967" width="8.625" style="1" customWidth="1"/>
    <col min="9968" max="9970" width="9" style="1"/>
    <col min="9971" max="9972" width="2.125" style="1" customWidth="1"/>
    <col min="9973" max="9973" width="4.125" style="1" customWidth="1"/>
    <col min="9974" max="9976" width="8.625" style="1" customWidth="1"/>
    <col min="9977" max="9979" width="0" style="1" hidden="1" customWidth="1"/>
    <col min="9980" max="9980" width="1.625" style="1" customWidth="1"/>
    <col min="9981" max="10208" width="9" style="1"/>
    <col min="10209" max="10209" width="1" style="1" customWidth="1"/>
    <col min="10210" max="10210" width="2.25" style="1" customWidth="1"/>
    <col min="10211" max="10211" width="2.125" style="1" customWidth="1"/>
    <col min="10212" max="10223" width="8.625" style="1" customWidth="1"/>
    <col min="10224" max="10226" width="9" style="1"/>
    <col min="10227" max="10228" width="2.125" style="1" customWidth="1"/>
    <col min="10229" max="10229" width="4.125" style="1" customWidth="1"/>
    <col min="10230" max="10232" width="8.625" style="1" customWidth="1"/>
    <col min="10233" max="10235" width="0" style="1" hidden="1" customWidth="1"/>
    <col min="10236" max="10236" width="1.625" style="1" customWidth="1"/>
    <col min="10237" max="10464" width="9" style="1"/>
    <col min="10465" max="10465" width="1" style="1" customWidth="1"/>
    <col min="10466" max="10466" width="2.25" style="1" customWidth="1"/>
    <col min="10467" max="10467" width="2.125" style="1" customWidth="1"/>
    <col min="10468" max="10479" width="8.625" style="1" customWidth="1"/>
    <col min="10480" max="10482" width="9" style="1"/>
    <col min="10483" max="10484" width="2.125" style="1" customWidth="1"/>
    <col min="10485" max="10485" width="4.125" style="1" customWidth="1"/>
    <col min="10486" max="10488" width="8.625" style="1" customWidth="1"/>
    <col min="10489" max="10491" width="0" style="1" hidden="1" customWidth="1"/>
    <col min="10492" max="10492" width="1.625" style="1" customWidth="1"/>
    <col min="10493" max="10720" width="9" style="1"/>
    <col min="10721" max="10721" width="1" style="1" customWidth="1"/>
    <col min="10722" max="10722" width="2.25" style="1" customWidth="1"/>
    <col min="10723" max="10723" width="2.125" style="1" customWidth="1"/>
    <col min="10724" max="10735" width="8.625" style="1" customWidth="1"/>
    <col min="10736" max="10738" width="9" style="1"/>
    <col min="10739" max="10740" width="2.125" style="1" customWidth="1"/>
    <col min="10741" max="10741" width="4.125" style="1" customWidth="1"/>
    <col min="10742" max="10744" width="8.625" style="1" customWidth="1"/>
    <col min="10745" max="10747" width="0" style="1" hidden="1" customWidth="1"/>
    <col min="10748" max="10748" width="1.625" style="1" customWidth="1"/>
    <col min="10749" max="10976" width="9" style="1"/>
    <col min="10977" max="10977" width="1" style="1" customWidth="1"/>
    <col min="10978" max="10978" width="2.25" style="1" customWidth="1"/>
    <col min="10979" max="10979" width="2.125" style="1" customWidth="1"/>
    <col min="10980" max="10991" width="8.625" style="1" customWidth="1"/>
    <col min="10992" max="10994" width="9" style="1"/>
    <col min="10995" max="10996" width="2.125" style="1" customWidth="1"/>
    <col min="10997" max="10997" width="4.125" style="1" customWidth="1"/>
    <col min="10998" max="11000" width="8.625" style="1" customWidth="1"/>
    <col min="11001" max="11003" width="0" style="1" hidden="1" customWidth="1"/>
    <col min="11004" max="11004" width="1.625" style="1" customWidth="1"/>
    <col min="11005" max="11232" width="9" style="1"/>
    <col min="11233" max="11233" width="1" style="1" customWidth="1"/>
    <col min="11234" max="11234" width="2.25" style="1" customWidth="1"/>
    <col min="11235" max="11235" width="2.125" style="1" customWidth="1"/>
    <col min="11236" max="11247" width="8.625" style="1" customWidth="1"/>
    <col min="11248" max="11250" width="9" style="1"/>
    <col min="11251" max="11252" width="2.125" style="1" customWidth="1"/>
    <col min="11253" max="11253" width="4.125" style="1" customWidth="1"/>
    <col min="11254" max="11256" width="8.625" style="1" customWidth="1"/>
    <col min="11257" max="11259" width="0" style="1" hidden="1" customWidth="1"/>
    <col min="11260" max="11260" width="1.625" style="1" customWidth="1"/>
    <col min="11261" max="11488" width="9" style="1"/>
    <col min="11489" max="11489" width="1" style="1" customWidth="1"/>
    <col min="11490" max="11490" width="2.25" style="1" customWidth="1"/>
    <col min="11491" max="11491" width="2.125" style="1" customWidth="1"/>
    <col min="11492" max="11503" width="8.625" style="1" customWidth="1"/>
    <col min="11504" max="11506" width="9" style="1"/>
    <col min="11507" max="11508" width="2.125" style="1" customWidth="1"/>
    <col min="11509" max="11509" width="4.125" style="1" customWidth="1"/>
    <col min="11510" max="11512" width="8.625" style="1" customWidth="1"/>
    <col min="11513" max="11515" width="0" style="1" hidden="1" customWidth="1"/>
    <col min="11516" max="11516" width="1.625" style="1" customWidth="1"/>
    <col min="11517" max="11744" width="9" style="1"/>
    <col min="11745" max="11745" width="1" style="1" customWidth="1"/>
    <col min="11746" max="11746" width="2.25" style="1" customWidth="1"/>
    <col min="11747" max="11747" width="2.125" style="1" customWidth="1"/>
    <col min="11748" max="11759" width="8.625" style="1" customWidth="1"/>
    <col min="11760" max="11762" width="9" style="1"/>
    <col min="11763" max="11764" width="2.125" style="1" customWidth="1"/>
    <col min="11765" max="11765" width="4.125" style="1" customWidth="1"/>
    <col min="11766" max="11768" width="8.625" style="1" customWidth="1"/>
    <col min="11769" max="11771" width="0" style="1" hidden="1" customWidth="1"/>
    <col min="11772" max="11772" width="1.625" style="1" customWidth="1"/>
    <col min="11773" max="12000" width="9" style="1"/>
    <col min="12001" max="12001" width="1" style="1" customWidth="1"/>
    <col min="12002" max="12002" width="2.25" style="1" customWidth="1"/>
    <col min="12003" max="12003" width="2.125" style="1" customWidth="1"/>
    <col min="12004" max="12015" width="8.625" style="1" customWidth="1"/>
    <col min="12016" max="12018" width="9" style="1"/>
    <col min="12019" max="12020" width="2.125" style="1" customWidth="1"/>
    <col min="12021" max="12021" width="4.125" style="1" customWidth="1"/>
    <col min="12022" max="12024" width="8.625" style="1" customWidth="1"/>
    <col min="12025" max="12027" width="0" style="1" hidden="1" customWidth="1"/>
    <col min="12028" max="12028" width="1.625" style="1" customWidth="1"/>
    <col min="12029" max="12256" width="9" style="1"/>
    <col min="12257" max="12257" width="1" style="1" customWidth="1"/>
    <col min="12258" max="12258" width="2.25" style="1" customWidth="1"/>
    <col min="12259" max="12259" width="2.125" style="1" customWidth="1"/>
    <col min="12260" max="12271" width="8.625" style="1" customWidth="1"/>
    <col min="12272" max="12274" width="9" style="1"/>
    <col min="12275" max="12276" width="2.125" style="1" customWidth="1"/>
    <col min="12277" max="12277" width="4.125" style="1" customWidth="1"/>
    <col min="12278" max="12280" width="8.625" style="1" customWidth="1"/>
    <col min="12281" max="12283" width="0" style="1" hidden="1" customWidth="1"/>
    <col min="12284" max="12284" width="1.625" style="1" customWidth="1"/>
    <col min="12285" max="12512" width="9" style="1"/>
    <col min="12513" max="12513" width="1" style="1" customWidth="1"/>
    <col min="12514" max="12514" width="2.25" style="1" customWidth="1"/>
    <col min="12515" max="12515" width="2.125" style="1" customWidth="1"/>
    <col min="12516" max="12527" width="8.625" style="1" customWidth="1"/>
    <col min="12528" max="12530" width="9" style="1"/>
    <col min="12531" max="12532" width="2.125" style="1" customWidth="1"/>
    <col min="12533" max="12533" width="4.125" style="1" customWidth="1"/>
    <col min="12534" max="12536" width="8.625" style="1" customWidth="1"/>
    <col min="12537" max="12539" width="0" style="1" hidden="1" customWidth="1"/>
    <col min="12540" max="12540" width="1.625" style="1" customWidth="1"/>
    <col min="12541" max="12768" width="9" style="1"/>
    <col min="12769" max="12769" width="1" style="1" customWidth="1"/>
    <col min="12770" max="12770" width="2.25" style="1" customWidth="1"/>
    <col min="12771" max="12771" width="2.125" style="1" customWidth="1"/>
    <col min="12772" max="12783" width="8.625" style="1" customWidth="1"/>
    <col min="12784" max="12786" width="9" style="1"/>
    <col min="12787" max="12788" width="2.125" style="1" customWidth="1"/>
    <col min="12789" max="12789" width="4.125" style="1" customWidth="1"/>
    <col min="12790" max="12792" width="8.625" style="1" customWidth="1"/>
    <col min="12793" max="12795" width="0" style="1" hidden="1" customWidth="1"/>
    <col min="12796" max="12796" width="1.625" style="1" customWidth="1"/>
    <col min="12797" max="13024" width="9" style="1"/>
    <col min="13025" max="13025" width="1" style="1" customWidth="1"/>
    <col min="13026" max="13026" width="2.25" style="1" customWidth="1"/>
    <col min="13027" max="13027" width="2.125" style="1" customWidth="1"/>
    <col min="13028" max="13039" width="8.625" style="1" customWidth="1"/>
    <col min="13040" max="13042" width="9" style="1"/>
    <col min="13043" max="13044" width="2.125" style="1" customWidth="1"/>
    <col min="13045" max="13045" width="4.125" style="1" customWidth="1"/>
    <col min="13046" max="13048" width="8.625" style="1" customWidth="1"/>
    <col min="13049" max="13051" width="0" style="1" hidden="1" customWidth="1"/>
    <col min="13052" max="13052" width="1.625" style="1" customWidth="1"/>
    <col min="13053" max="13280" width="9" style="1"/>
    <col min="13281" max="13281" width="1" style="1" customWidth="1"/>
    <col min="13282" max="13282" width="2.25" style="1" customWidth="1"/>
    <col min="13283" max="13283" width="2.125" style="1" customWidth="1"/>
    <col min="13284" max="13295" width="8.625" style="1" customWidth="1"/>
    <col min="13296" max="13298" width="9" style="1"/>
    <col min="13299" max="13300" width="2.125" style="1" customWidth="1"/>
    <col min="13301" max="13301" width="4.125" style="1" customWidth="1"/>
    <col min="13302" max="13304" width="8.625" style="1" customWidth="1"/>
    <col min="13305" max="13307" width="0" style="1" hidden="1" customWidth="1"/>
    <col min="13308" max="13308" width="1.625" style="1" customWidth="1"/>
    <col min="13309" max="13536" width="9" style="1"/>
    <col min="13537" max="13537" width="1" style="1" customWidth="1"/>
    <col min="13538" max="13538" width="2.25" style="1" customWidth="1"/>
    <col min="13539" max="13539" width="2.125" style="1" customWidth="1"/>
    <col min="13540" max="13551" width="8.625" style="1" customWidth="1"/>
    <col min="13552" max="13554" width="9" style="1"/>
    <col min="13555" max="13556" width="2.125" style="1" customWidth="1"/>
    <col min="13557" max="13557" width="4.125" style="1" customWidth="1"/>
    <col min="13558" max="13560" width="8.625" style="1" customWidth="1"/>
    <col min="13561" max="13563" width="0" style="1" hidden="1" customWidth="1"/>
    <col min="13564" max="13564" width="1.625" style="1" customWidth="1"/>
    <col min="13565" max="13792" width="9" style="1"/>
    <col min="13793" max="13793" width="1" style="1" customWidth="1"/>
    <col min="13794" max="13794" width="2.25" style="1" customWidth="1"/>
    <col min="13795" max="13795" width="2.125" style="1" customWidth="1"/>
    <col min="13796" max="13807" width="8.625" style="1" customWidth="1"/>
    <col min="13808" max="13810" width="9" style="1"/>
    <col min="13811" max="13812" width="2.125" style="1" customWidth="1"/>
    <col min="13813" max="13813" width="4.125" style="1" customWidth="1"/>
    <col min="13814" max="13816" width="8.625" style="1" customWidth="1"/>
    <col min="13817" max="13819" width="0" style="1" hidden="1" customWidth="1"/>
    <col min="13820" max="13820" width="1.625" style="1" customWidth="1"/>
    <col min="13821" max="14048" width="9" style="1"/>
    <col min="14049" max="14049" width="1" style="1" customWidth="1"/>
    <col min="14050" max="14050" width="2.25" style="1" customWidth="1"/>
    <col min="14051" max="14051" width="2.125" style="1" customWidth="1"/>
    <col min="14052" max="14063" width="8.625" style="1" customWidth="1"/>
    <col min="14064" max="14066" width="9" style="1"/>
    <col min="14067" max="14068" width="2.125" style="1" customWidth="1"/>
    <col min="14069" max="14069" width="4.125" style="1" customWidth="1"/>
    <col min="14070" max="14072" width="8.625" style="1" customWidth="1"/>
    <col min="14073" max="14075" width="0" style="1" hidden="1" customWidth="1"/>
    <col min="14076" max="14076" width="1.625" style="1" customWidth="1"/>
    <col min="14077" max="14304" width="9" style="1"/>
    <col min="14305" max="14305" width="1" style="1" customWidth="1"/>
    <col min="14306" max="14306" width="2.25" style="1" customWidth="1"/>
    <col min="14307" max="14307" width="2.125" style="1" customWidth="1"/>
    <col min="14308" max="14319" width="8.625" style="1" customWidth="1"/>
    <col min="14320" max="14322" width="9" style="1"/>
    <col min="14323" max="14324" width="2.125" style="1" customWidth="1"/>
    <col min="14325" max="14325" width="4.125" style="1" customWidth="1"/>
    <col min="14326" max="14328" width="8.625" style="1" customWidth="1"/>
    <col min="14329" max="14331" width="0" style="1" hidden="1" customWidth="1"/>
    <col min="14332" max="14332" width="1.625" style="1" customWidth="1"/>
    <col min="14333" max="14560" width="9" style="1"/>
    <col min="14561" max="14561" width="1" style="1" customWidth="1"/>
    <col min="14562" max="14562" width="2.25" style="1" customWidth="1"/>
    <col min="14563" max="14563" width="2.125" style="1" customWidth="1"/>
    <col min="14564" max="14575" width="8.625" style="1" customWidth="1"/>
    <col min="14576" max="14578" width="9" style="1"/>
    <col min="14579" max="14580" width="2.125" style="1" customWidth="1"/>
    <col min="14581" max="14581" width="4.125" style="1" customWidth="1"/>
    <col min="14582" max="14584" width="8.625" style="1" customWidth="1"/>
    <col min="14585" max="14587" width="0" style="1" hidden="1" customWidth="1"/>
    <col min="14588" max="14588" width="1.625" style="1" customWidth="1"/>
    <col min="14589" max="14816" width="9" style="1"/>
    <col min="14817" max="14817" width="1" style="1" customWidth="1"/>
    <col min="14818" max="14818" width="2.25" style="1" customWidth="1"/>
    <col min="14819" max="14819" width="2.125" style="1" customWidth="1"/>
    <col min="14820" max="14831" width="8.625" style="1" customWidth="1"/>
    <col min="14832" max="14834" width="9" style="1"/>
    <col min="14835" max="14836" width="2.125" style="1" customWidth="1"/>
    <col min="14837" max="14837" width="4.125" style="1" customWidth="1"/>
    <col min="14838" max="14840" width="8.625" style="1" customWidth="1"/>
    <col min="14841" max="14843" width="0" style="1" hidden="1" customWidth="1"/>
    <col min="14844" max="14844" width="1.625" style="1" customWidth="1"/>
    <col min="14845" max="15072" width="9" style="1"/>
    <col min="15073" max="15073" width="1" style="1" customWidth="1"/>
    <col min="15074" max="15074" width="2.25" style="1" customWidth="1"/>
    <col min="15075" max="15075" width="2.125" style="1" customWidth="1"/>
    <col min="15076" max="15087" width="8.625" style="1" customWidth="1"/>
    <col min="15088" max="15090" width="9" style="1"/>
    <col min="15091" max="15092" width="2.125" style="1" customWidth="1"/>
    <col min="15093" max="15093" width="4.125" style="1" customWidth="1"/>
    <col min="15094" max="15096" width="8.625" style="1" customWidth="1"/>
    <col min="15097" max="15099" width="0" style="1" hidden="1" customWidth="1"/>
    <col min="15100" max="15100" width="1.625" style="1" customWidth="1"/>
    <col min="15101" max="15328" width="9" style="1"/>
    <col min="15329" max="15329" width="1" style="1" customWidth="1"/>
    <col min="15330" max="15330" width="2.25" style="1" customWidth="1"/>
    <col min="15331" max="15331" width="2.125" style="1" customWidth="1"/>
    <col min="15332" max="15343" width="8.625" style="1" customWidth="1"/>
    <col min="15344" max="15346" width="9" style="1"/>
    <col min="15347" max="15348" width="2.125" style="1" customWidth="1"/>
    <col min="15349" max="15349" width="4.125" style="1" customWidth="1"/>
    <col min="15350" max="15352" width="8.625" style="1" customWidth="1"/>
    <col min="15353" max="15355" width="0" style="1" hidden="1" customWidth="1"/>
    <col min="15356" max="15356" width="1.625" style="1" customWidth="1"/>
    <col min="15357" max="15584" width="9" style="1"/>
    <col min="15585" max="15585" width="1" style="1" customWidth="1"/>
    <col min="15586" max="15586" width="2.25" style="1" customWidth="1"/>
    <col min="15587" max="15587" width="2.125" style="1" customWidth="1"/>
    <col min="15588" max="15599" width="8.625" style="1" customWidth="1"/>
    <col min="15600" max="15602" width="9" style="1"/>
    <col min="15603" max="15604" width="2.125" style="1" customWidth="1"/>
    <col min="15605" max="15605" width="4.125" style="1" customWidth="1"/>
    <col min="15606" max="15608" width="8.625" style="1" customWidth="1"/>
    <col min="15609" max="15611" width="0" style="1" hidden="1" customWidth="1"/>
    <col min="15612" max="15612" width="1.625" style="1" customWidth="1"/>
    <col min="15613" max="15840" width="9" style="1"/>
    <col min="15841" max="15841" width="1" style="1" customWidth="1"/>
    <col min="15842" max="15842" width="2.25" style="1" customWidth="1"/>
    <col min="15843" max="15843" width="2.125" style="1" customWidth="1"/>
    <col min="15844" max="15855" width="8.625" style="1" customWidth="1"/>
    <col min="15856" max="15858" width="9" style="1"/>
    <col min="15859" max="15860" width="2.125" style="1" customWidth="1"/>
    <col min="15861" max="15861" width="4.125" style="1" customWidth="1"/>
    <col min="15862" max="15864" width="8.625" style="1" customWidth="1"/>
    <col min="15865" max="15867" width="0" style="1" hidden="1" customWidth="1"/>
    <col min="15868" max="15868" width="1.625" style="1" customWidth="1"/>
    <col min="15869" max="16096" width="9" style="1"/>
    <col min="16097" max="16097" width="1" style="1" customWidth="1"/>
    <col min="16098" max="16098" width="2.25" style="1" customWidth="1"/>
    <col min="16099" max="16099" width="2.125" style="1" customWidth="1"/>
    <col min="16100" max="16111" width="8.625" style="1" customWidth="1"/>
    <col min="16112" max="16114" width="9" style="1"/>
    <col min="16115" max="16116" width="2.125" style="1" customWidth="1"/>
    <col min="16117" max="16117" width="4.125" style="1" customWidth="1"/>
    <col min="16118" max="16120" width="8.625" style="1" customWidth="1"/>
    <col min="16121" max="16123" width="0" style="1" hidden="1" customWidth="1"/>
    <col min="16124" max="16124" width="1.625" style="1" customWidth="1"/>
    <col min="16125" max="16384" width="9" style="1"/>
  </cols>
  <sheetData>
    <row r="1" spans="2:22" ht="5.25" customHeight="1" x14ac:dyDescent="0.15"/>
    <row r="2" spans="2:22" ht="13.5" customHeight="1" x14ac:dyDescent="0.15">
      <c r="B2" s="2" t="s">
        <v>81</v>
      </c>
      <c r="C2" s="2"/>
      <c r="D2" s="2"/>
      <c r="E2" s="18"/>
      <c r="F2" s="18"/>
      <c r="G2" s="18"/>
      <c r="H2" s="18"/>
      <c r="I2" s="18"/>
      <c r="J2" s="18"/>
      <c r="K2" s="18"/>
      <c r="L2" s="18"/>
      <c r="M2" s="18"/>
      <c r="N2" s="18"/>
      <c r="O2" s="18"/>
      <c r="P2" s="18"/>
      <c r="Q2" s="18"/>
      <c r="R2" s="3"/>
    </row>
    <row r="3" spans="2:22" ht="13.5" customHeight="1" x14ac:dyDescent="0.15">
      <c r="B3" s="5"/>
      <c r="C3" s="18"/>
      <c r="D3" s="18"/>
      <c r="E3" s="18"/>
      <c r="F3" s="18"/>
      <c r="G3" s="18"/>
      <c r="H3" s="18"/>
      <c r="I3" s="18"/>
      <c r="J3" s="18"/>
      <c r="K3" s="18"/>
      <c r="L3" s="18"/>
      <c r="M3" s="169">
        <f ca="1">TODAY()</f>
        <v>44496</v>
      </c>
      <c r="N3" s="169"/>
      <c r="O3" s="169"/>
      <c r="P3" s="169"/>
      <c r="Q3" s="18"/>
      <c r="R3" s="3"/>
    </row>
    <row r="4" spans="2:22" ht="24" customHeight="1" x14ac:dyDescent="0.15">
      <c r="B4" s="5"/>
      <c r="C4" s="147" t="s">
        <v>0</v>
      </c>
      <c r="D4" s="23"/>
      <c r="E4" s="23"/>
      <c r="F4" s="6"/>
      <c r="G4" s="138"/>
      <c r="H4" s="11"/>
      <c r="I4" s="96"/>
      <c r="J4" s="96"/>
      <c r="K4" s="6"/>
      <c r="L4" s="6"/>
      <c r="M4" s="6"/>
      <c r="N4" s="97"/>
      <c r="O4" s="97"/>
      <c r="P4" s="97"/>
      <c r="Q4" s="18"/>
      <c r="R4" s="4"/>
    </row>
    <row r="5" spans="2:22" ht="13.5" customHeight="1" x14ac:dyDescent="0.15">
      <c r="B5" s="5"/>
      <c r="C5" s="6"/>
      <c r="D5" s="6"/>
      <c r="E5" s="18"/>
      <c r="F5" s="7"/>
      <c r="G5" s="18"/>
      <c r="H5" s="18"/>
      <c r="I5" s="18"/>
      <c r="J5" s="18"/>
      <c r="K5" s="18"/>
      <c r="L5" s="18"/>
      <c r="M5" s="18"/>
      <c r="N5" s="7"/>
      <c r="O5" s="7"/>
      <c r="P5" s="7"/>
      <c r="Q5" s="8"/>
      <c r="R5" s="10"/>
      <c r="S5" s="36" t="s">
        <v>115</v>
      </c>
    </row>
    <row r="6" spans="2:22" ht="13.5" customHeight="1" x14ac:dyDescent="0.15">
      <c r="B6" s="5"/>
      <c r="C6" s="6"/>
      <c r="D6" s="23" t="s">
        <v>126</v>
      </c>
      <c r="E6" s="6"/>
      <c r="F6" s="18"/>
      <c r="G6" s="7"/>
      <c r="H6" s="18"/>
      <c r="I6" s="18"/>
      <c r="J6" s="18"/>
      <c r="K6" s="18"/>
      <c r="L6" s="18"/>
      <c r="M6" s="18"/>
      <c r="N6" s="18"/>
      <c r="O6" s="18"/>
      <c r="P6" s="18"/>
      <c r="Q6" s="8"/>
      <c r="R6" s="10"/>
      <c r="S6" s="170" t="s">
        <v>17</v>
      </c>
      <c r="T6" s="171"/>
      <c r="U6" s="176" t="s">
        <v>117</v>
      </c>
      <c r="V6" s="179" t="s">
        <v>118</v>
      </c>
    </row>
    <row r="7" spans="2:22" ht="13.5" customHeight="1" x14ac:dyDescent="0.15">
      <c r="B7" s="5"/>
      <c r="C7" s="6"/>
      <c r="D7" s="23"/>
      <c r="E7" s="6"/>
      <c r="F7" s="18"/>
      <c r="G7" s="7"/>
      <c r="H7" s="18"/>
      <c r="I7" s="18"/>
      <c r="J7" s="18"/>
      <c r="K7" s="18"/>
      <c r="L7" s="18"/>
      <c r="M7" s="18"/>
      <c r="N7" s="18"/>
      <c r="O7" s="18"/>
      <c r="P7" s="18"/>
      <c r="Q7" s="8"/>
      <c r="R7" s="10"/>
      <c r="S7" s="172"/>
      <c r="T7" s="173"/>
      <c r="U7" s="177"/>
      <c r="V7" s="180"/>
    </row>
    <row r="8" spans="2:22" ht="13.5" customHeight="1" x14ac:dyDescent="0.15">
      <c r="B8" s="5"/>
      <c r="C8" s="6"/>
      <c r="D8" s="33"/>
      <c r="E8" s="28"/>
      <c r="F8" s="26"/>
      <c r="G8" s="29"/>
      <c r="H8" s="26"/>
      <c r="I8" s="26"/>
      <c r="J8" s="26"/>
      <c r="K8" s="26"/>
      <c r="L8" s="26"/>
      <c r="M8" s="26"/>
      <c r="N8" s="26"/>
      <c r="O8" s="26"/>
      <c r="P8" s="101"/>
      <c r="Q8" s="8"/>
      <c r="R8" s="10"/>
      <c r="S8" s="172"/>
      <c r="T8" s="173"/>
      <c r="U8" s="177"/>
      <c r="V8" s="180"/>
    </row>
    <row r="9" spans="2:22" ht="13.5" customHeight="1" x14ac:dyDescent="0.15">
      <c r="B9" s="5"/>
      <c r="C9" s="6"/>
      <c r="D9" s="30"/>
      <c r="E9" s="6" t="s">
        <v>32</v>
      </c>
      <c r="F9" s="18"/>
      <c r="G9" s="7"/>
      <c r="H9" s="18"/>
      <c r="I9" s="18"/>
      <c r="J9" s="18"/>
      <c r="K9" s="18"/>
      <c r="L9" s="18"/>
      <c r="M9" s="18"/>
      <c r="N9" s="18"/>
      <c r="O9" s="18"/>
      <c r="P9" s="102"/>
      <c r="Q9" s="8"/>
      <c r="R9" s="9"/>
      <c r="S9" s="174"/>
      <c r="T9" s="175"/>
      <c r="U9" s="178"/>
      <c r="V9" s="181"/>
    </row>
    <row r="10" spans="2:22" ht="13.5" customHeight="1" x14ac:dyDescent="0.15">
      <c r="B10" s="5"/>
      <c r="C10" s="6"/>
      <c r="D10" s="30"/>
      <c r="E10" s="186"/>
      <c r="F10" s="183"/>
      <c r="G10" s="113"/>
      <c r="H10" s="183"/>
      <c r="I10" s="183"/>
      <c r="J10" s="183"/>
      <c r="K10" s="183"/>
      <c r="L10" s="183"/>
      <c r="M10" s="183"/>
      <c r="N10" s="183"/>
      <c r="O10" s="183"/>
      <c r="P10" s="102"/>
      <c r="Q10" s="8"/>
      <c r="R10" s="9"/>
      <c r="S10" s="39">
        <v>1</v>
      </c>
      <c r="T10" s="40" t="s">
        <v>20</v>
      </c>
      <c r="U10" s="41">
        <v>840</v>
      </c>
      <c r="V10" s="132" t="str">
        <f>IF(ISBLANK($N$19),"入力情報不足NG",$N$19*U10/1000/12/3600)</f>
        <v>入力情報不足NG</v>
      </c>
    </row>
    <row r="11" spans="2:22" ht="13.5" customHeight="1" x14ac:dyDescent="0.15">
      <c r="B11" s="5"/>
      <c r="C11" s="6"/>
      <c r="D11" s="30"/>
      <c r="E11" s="186"/>
      <c r="F11" s="183"/>
      <c r="G11" s="113"/>
      <c r="H11" s="183"/>
      <c r="I11" s="183"/>
      <c r="J11" s="183"/>
      <c r="K11" s="183"/>
      <c r="L11" s="183"/>
      <c r="M11" s="183"/>
      <c r="N11" s="183"/>
      <c r="O11" s="183"/>
      <c r="P11" s="102"/>
      <c r="Q11" s="8"/>
      <c r="R11" s="9"/>
      <c r="S11" s="43">
        <v>2</v>
      </c>
      <c r="T11" s="44" t="s">
        <v>21</v>
      </c>
      <c r="U11" s="43">
        <v>760</v>
      </c>
      <c r="V11" s="42" t="str">
        <f>IF(ISBLANK($N$19),"入力情報不足NG",$N$19*U11/1000/12/3600)</f>
        <v>入力情報不足NG</v>
      </c>
    </row>
    <row r="12" spans="2:22" ht="13.5" customHeight="1" x14ac:dyDescent="0.15">
      <c r="B12" s="5"/>
      <c r="C12" s="6"/>
      <c r="D12" s="30"/>
      <c r="E12" s="186"/>
      <c r="F12" s="183"/>
      <c r="G12" s="113"/>
      <c r="H12" s="183"/>
      <c r="I12" s="183"/>
      <c r="J12" s="183"/>
      <c r="K12" s="183"/>
      <c r="L12" s="183"/>
      <c r="M12" s="183"/>
      <c r="N12" s="183"/>
      <c r="O12" s="183"/>
      <c r="P12" s="102"/>
      <c r="Q12" s="8"/>
      <c r="R12" s="9"/>
      <c r="S12" s="43">
        <v>3</v>
      </c>
      <c r="T12" s="44" t="s">
        <v>22</v>
      </c>
      <c r="U12" s="43">
        <v>670</v>
      </c>
      <c r="V12" s="42" t="str">
        <f>IF(ISBLANK($N$19),"入力情報不足NG",$N$19*U12/1000/12/3600)</f>
        <v>入力情報不足NG</v>
      </c>
    </row>
    <row r="13" spans="2:22" ht="13.5" customHeight="1" x14ac:dyDescent="0.15">
      <c r="B13" s="5"/>
      <c r="C13" s="6"/>
      <c r="D13" s="30"/>
      <c r="E13" s="186"/>
      <c r="F13" s="183"/>
      <c r="G13" s="113"/>
      <c r="H13" s="183"/>
      <c r="I13" s="183"/>
      <c r="J13" s="183"/>
      <c r="K13" s="183"/>
      <c r="L13" s="183"/>
      <c r="M13" s="183"/>
      <c r="N13" s="183"/>
      <c r="O13" s="183"/>
      <c r="P13" s="102"/>
      <c r="Q13" s="8"/>
      <c r="R13" s="9"/>
      <c r="S13" s="43">
        <v>4</v>
      </c>
      <c r="T13" s="44" t="s">
        <v>23</v>
      </c>
      <c r="U13" s="45">
        <v>630</v>
      </c>
      <c r="V13" s="42" t="str">
        <f>IF(ISBLANK($N$19),"入力情報不足NG",$N$19*U13/1000/12/3600)</f>
        <v>入力情報不足NG</v>
      </c>
    </row>
    <row r="14" spans="2:22" ht="13.5" customHeight="1" x14ac:dyDescent="0.15">
      <c r="B14" s="5"/>
      <c r="C14" s="6"/>
      <c r="D14" s="30"/>
      <c r="E14" s="186"/>
      <c r="F14" s="183"/>
      <c r="G14" s="113"/>
      <c r="H14" s="183"/>
      <c r="I14" s="183"/>
      <c r="J14" s="183"/>
      <c r="K14" s="183"/>
      <c r="L14" s="183"/>
      <c r="M14" s="183"/>
      <c r="N14" s="183"/>
      <c r="O14" s="183"/>
      <c r="P14" s="102"/>
      <c r="Q14" s="8"/>
      <c r="R14" s="9"/>
      <c r="S14" s="46">
        <v>5</v>
      </c>
      <c r="T14" s="47" t="s">
        <v>24</v>
      </c>
      <c r="U14" s="46">
        <v>540</v>
      </c>
      <c r="V14" s="48" t="str">
        <f>IF(ISBLANK($N$19),"入力情報不足NG",$N$19*U14/1000/12/3600)</f>
        <v>入力情報不足NG</v>
      </c>
    </row>
    <row r="15" spans="2:22" ht="13.5" customHeight="1" x14ac:dyDescent="0.15">
      <c r="B15" s="5"/>
      <c r="C15" s="6"/>
      <c r="D15" s="30"/>
      <c r="E15" s="186"/>
      <c r="F15" s="183"/>
      <c r="G15" s="113"/>
      <c r="H15" s="183"/>
      <c r="I15" s="183"/>
      <c r="J15" s="183"/>
      <c r="K15" s="183"/>
      <c r="L15" s="183"/>
      <c r="M15" s="183"/>
      <c r="N15" s="183"/>
      <c r="O15" s="183"/>
      <c r="P15" s="102"/>
      <c r="Q15" s="8"/>
      <c r="R15" s="9"/>
      <c r="S15" s="49" t="s">
        <v>114</v>
      </c>
      <c r="T15" s="49"/>
      <c r="U15" s="49"/>
      <c r="V15" s="49"/>
    </row>
    <row r="16" spans="2:22" ht="13.5" customHeight="1" x14ac:dyDescent="0.15">
      <c r="B16" s="5"/>
      <c r="C16" s="6"/>
      <c r="D16" s="30"/>
      <c r="E16" s="186"/>
      <c r="F16" s="183"/>
      <c r="G16" s="113"/>
      <c r="H16" s="183"/>
      <c r="I16" s="183"/>
      <c r="J16" s="183"/>
      <c r="K16" s="183"/>
      <c r="L16" s="183"/>
      <c r="M16" s="183"/>
      <c r="N16" s="183"/>
      <c r="O16" s="183"/>
      <c r="P16" s="102"/>
      <c r="Q16" s="8"/>
      <c r="R16" s="9"/>
      <c r="S16" s="170" t="s">
        <v>17</v>
      </c>
      <c r="T16" s="171"/>
      <c r="U16" s="176" t="s">
        <v>117</v>
      </c>
      <c r="V16" s="179" t="s">
        <v>118</v>
      </c>
    </row>
    <row r="17" spans="2:39" ht="13.5" customHeight="1" x14ac:dyDescent="0.15">
      <c r="B17" s="5"/>
      <c r="C17" s="6"/>
      <c r="D17" s="30"/>
      <c r="E17" s="186"/>
      <c r="F17" s="185"/>
      <c r="G17" s="184"/>
      <c r="H17" s="183"/>
      <c r="I17" s="183"/>
      <c r="J17" s="183"/>
      <c r="K17" s="184"/>
      <c r="L17" s="184"/>
      <c r="M17" s="184"/>
      <c r="N17" s="185"/>
      <c r="O17" s="185"/>
      <c r="P17" s="103"/>
      <c r="Q17" s="8"/>
      <c r="R17" s="9"/>
      <c r="S17" s="172"/>
      <c r="T17" s="173"/>
      <c r="U17" s="177"/>
      <c r="V17" s="180"/>
    </row>
    <row r="18" spans="2:39" ht="13.5" customHeight="1" x14ac:dyDescent="0.15">
      <c r="B18" s="5"/>
      <c r="C18" s="6"/>
      <c r="D18" s="30"/>
      <c r="E18" s="140"/>
      <c r="F18" s="18"/>
      <c r="G18" s="11"/>
      <c r="H18" s="18"/>
      <c r="I18" s="18"/>
      <c r="J18" s="18"/>
      <c r="K18" s="18"/>
      <c r="L18" s="18"/>
      <c r="M18" s="18"/>
      <c r="N18" s="18"/>
      <c r="O18" s="18"/>
      <c r="P18" s="102"/>
      <c r="Q18" s="8"/>
      <c r="R18" s="9"/>
      <c r="S18" s="172"/>
      <c r="T18" s="173"/>
      <c r="U18" s="177"/>
      <c r="V18" s="180"/>
    </row>
    <row r="19" spans="2:39" ht="13.5" customHeight="1" x14ac:dyDescent="0.15">
      <c r="B19" s="5"/>
      <c r="C19" s="6"/>
      <c r="D19" s="30"/>
      <c r="E19" s="18"/>
      <c r="F19" s="7"/>
      <c r="G19" s="12"/>
      <c r="H19" s="18"/>
      <c r="I19" s="18"/>
      <c r="L19" s="108"/>
      <c r="M19" s="13" t="s">
        <v>34</v>
      </c>
      <c r="N19" s="143"/>
      <c r="O19" s="8" t="s">
        <v>33</v>
      </c>
      <c r="P19" s="104"/>
      <c r="Q19" s="8"/>
      <c r="R19" s="9"/>
      <c r="S19" s="174"/>
      <c r="T19" s="175"/>
      <c r="U19" s="178"/>
      <c r="V19" s="181"/>
    </row>
    <row r="20" spans="2:39" ht="13.5" customHeight="1" x14ac:dyDescent="0.15">
      <c r="B20" s="5"/>
      <c r="C20" s="6"/>
      <c r="D20" s="31"/>
      <c r="E20" s="32"/>
      <c r="F20" s="25"/>
      <c r="G20" s="24"/>
      <c r="H20" s="27"/>
      <c r="I20" s="27"/>
      <c r="J20" s="27"/>
      <c r="K20" s="24"/>
      <c r="L20" s="24"/>
      <c r="M20" s="24"/>
      <c r="N20" s="25"/>
      <c r="O20" s="25"/>
      <c r="P20" s="105"/>
      <c r="Q20" s="8"/>
      <c r="R20" s="36"/>
      <c r="S20" s="39">
        <v>1</v>
      </c>
      <c r="T20" s="40" t="s">
        <v>20</v>
      </c>
      <c r="U20" s="41">
        <v>840</v>
      </c>
      <c r="V20" s="132" t="str">
        <f>IF(ISBLANK($N$19),"入力情報不足NG",$N$19*U20/1000/12/3600)</f>
        <v>入力情報不足NG</v>
      </c>
      <c r="AL20" s="1"/>
      <c r="AM20" s="1"/>
    </row>
    <row r="21" spans="2:39" ht="13.5" customHeight="1" x14ac:dyDescent="0.15">
      <c r="B21" s="5"/>
      <c r="C21" s="6"/>
      <c r="D21" s="6"/>
      <c r="E21" s="2"/>
      <c r="F21" s="7"/>
      <c r="G21" s="12"/>
      <c r="H21" s="18"/>
      <c r="I21" s="18"/>
      <c r="J21" s="18"/>
      <c r="K21" s="12"/>
      <c r="L21" s="12"/>
      <c r="M21" s="12"/>
      <c r="N21" s="7"/>
      <c r="O21" s="7"/>
      <c r="P21" s="7"/>
      <c r="Q21" s="8"/>
      <c r="R21" s="22"/>
      <c r="S21" s="43">
        <v>2</v>
      </c>
      <c r="T21" s="44" t="s">
        <v>21</v>
      </c>
      <c r="U21" s="43">
        <v>760</v>
      </c>
      <c r="V21" s="42" t="str">
        <f>IF(ISBLANK($N$19),"入力情報不足NG",$N$19*U21/1000/12/3600)</f>
        <v>入力情報不足NG</v>
      </c>
    </row>
    <row r="22" spans="2:39" ht="13.5" customHeight="1" x14ac:dyDescent="0.15">
      <c r="B22" s="5"/>
      <c r="C22" s="6"/>
      <c r="D22" s="6"/>
      <c r="E22" s="2" t="s">
        <v>76</v>
      </c>
      <c r="F22" s="138"/>
      <c r="G22" s="167"/>
      <c r="H22" s="167"/>
      <c r="I22" s="50"/>
      <c r="J22" s="53" t="s">
        <v>75</v>
      </c>
      <c r="K22" s="51" t="str">
        <f>IFERROR(VLOOKUP(G22,T10:AE14,2,0),"")</f>
        <v/>
      </c>
      <c r="L22" s="11" t="s">
        <v>44</v>
      </c>
      <c r="M22" s="11"/>
      <c r="N22" s="18"/>
      <c r="O22" s="18"/>
      <c r="P22" s="8"/>
      <c r="Q22" s="99"/>
      <c r="R22" s="9"/>
      <c r="S22" s="43">
        <v>3</v>
      </c>
      <c r="T22" s="44" t="s">
        <v>22</v>
      </c>
      <c r="U22" s="43">
        <v>670</v>
      </c>
      <c r="V22" s="42" t="str">
        <f>IF(ISBLANK($N$19),"入力情報不足NG",$N$19*U22/1000/12/3600)</f>
        <v>入力情報不足NG</v>
      </c>
    </row>
    <row r="23" spans="2:39" ht="13.5" customHeight="1" x14ac:dyDescent="0.15">
      <c r="B23" s="5"/>
      <c r="C23" s="5"/>
      <c r="D23" s="5"/>
      <c r="E23" s="5"/>
      <c r="F23" s="5"/>
      <c r="G23" s="5"/>
      <c r="H23" s="5"/>
      <c r="I23" s="5"/>
      <c r="J23" s="5"/>
      <c r="K23" s="5"/>
      <c r="L23" s="5"/>
      <c r="M23" s="5"/>
      <c r="N23" s="5"/>
      <c r="O23" s="5"/>
      <c r="P23" s="5"/>
      <c r="Q23" s="5"/>
      <c r="R23" s="9"/>
      <c r="S23" s="43">
        <v>4</v>
      </c>
      <c r="T23" s="44" t="s">
        <v>23</v>
      </c>
      <c r="U23" s="45">
        <v>630</v>
      </c>
      <c r="V23" s="42" t="str">
        <f>IF(ISBLANK($N$19),"入力情報不足NG",$N$19*U23/1000/12/3600)</f>
        <v>入力情報不足NG</v>
      </c>
    </row>
    <row r="24" spans="2:39" ht="13.5" customHeight="1" x14ac:dyDescent="0.15">
      <c r="B24" s="5"/>
      <c r="C24" s="6"/>
      <c r="D24" s="6"/>
      <c r="E24" s="18"/>
      <c r="F24" s="34" t="str">
        <f>"　Ｑ1="&amp;N19&amp;"人×"&amp;K22&amp;"Ｌ/人・日÷1000÷12ｈｒ÷3600s"</f>
        <v>　Ｑ1=人×Ｌ/人・日÷1000÷12ｈｒ÷3600s</v>
      </c>
      <c r="G24" s="12"/>
      <c r="H24" s="18"/>
      <c r="I24" s="18"/>
      <c r="J24" s="18"/>
      <c r="K24" s="12"/>
      <c r="L24" s="12"/>
      <c r="M24" s="12"/>
      <c r="N24" s="7"/>
      <c r="O24" s="7"/>
      <c r="P24" s="7"/>
      <c r="Q24" s="8"/>
      <c r="R24" s="9"/>
      <c r="S24" s="46">
        <v>5</v>
      </c>
      <c r="T24" s="47" t="s">
        <v>24</v>
      </c>
      <c r="U24" s="46">
        <v>540</v>
      </c>
      <c r="V24" s="48" t="str">
        <f>IF(ISBLANK($N$19),"入力情報不足NG",$N$19*U24/1000/12/3600)</f>
        <v>入力情報不足NG</v>
      </c>
    </row>
    <row r="25" spans="2:39" ht="13.5" customHeight="1" x14ac:dyDescent="0.15">
      <c r="B25" s="5"/>
      <c r="C25" s="6"/>
      <c r="D25" s="6"/>
      <c r="E25" s="18"/>
      <c r="F25" s="7"/>
      <c r="G25" s="12"/>
      <c r="H25" s="18"/>
      <c r="I25" s="18"/>
      <c r="J25" s="18"/>
      <c r="K25" s="12"/>
      <c r="L25" s="12"/>
      <c r="M25" s="12"/>
      <c r="N25" s="7"/>
      <c r="O25" s="7"/>
      <c r="P25" s="7"/>
      <c r="Q25" s="8"/>
      <c r="R25" s="9"/>
    </row>
    <row r="26" spans="2:39" ht="13.5" customHeight="1" x14ac:dyDescent="0.15">
      <c r="B26" s="5"/>
      <c r="C26" s="6"/>
      <c r="D26" s="6"/>
      <c r="E26" s="18"/>
      <c r="F26" s="7"/>
      <c r="G26" s="12"/>
      <c r="H26" s="18"/>
      <c r="I26" s="18"/>
      <c r="J26" s="108"/>
      <c r="K26" s="13" t="s">
        <v>50</v>
      </c>
      <c r="L26" s="168" t="str">
        <f>IFERROR(VLOOKUP(G22,T10:V14,3,0),"入力情報不足NG")</f>
        <v>入力情報不足NG</v>
      </c>
      <c r="M26" s="168"/>
      <c r="N26" s="8" t="s">
        <v>35</v>
      </c>
      <c r="O26" s="8"/>
      <c r="Q26" s="8"/>
      <c r="R26" s="9"/>
      <c r="S26" s="163" t="s">
        <v>10</v>
      </c>
      <c r="T26" s="156" t="s">
        <v>121</v>
      </c>
      <c r="U26" s="158" t="s">
        <v>12</v>
      </c>
      <c r="V26" s="156" t="s">
        <v>120</v>
      </c>
      <c r="W26" s="158" t="s">
        <v>12</v>
      </c>
      <c r="X26" s="156" t="s">
        <v>119</v>
      </c>
      <c r="Y26" s="158" t="s">
        <v>12</v>
      </c>
      <c r="Z26" s="176" t="s">
        <v>43</v>
      </c>
      <c r="AA26" s="135" t="s">
        <v>1</v>
      </c>
      <c r="AB26" s="135" t="s">
        <v>2</v>
      </c>
      <c r="AC26" s="135" t="s">
        <v>3</v>
      </c>
      <c r="AD26" s="148" t="s">
        <v>15</v>
      </c>
      <c r="AE26" s="150"/>
      <c r="AL26" s="1"/>
      <c r="AM26" s="1"/>
    </row>
    <row r="27" spans="2:39" ht="13.5" customHeight="1" x14ac:dyDescent="0.15">
      <c r="B27" s="5"/>
      <c r="C27" s="6"/>
      <c r="D27" s="6"/>
      <c r="E27" s="18"/>
      <c r="F27" s="7"/>
      <c r="G27" s="12"/>
      <c r="H27" s="18"/>
      <c r="I27" s="18"/>
      <c r="J27" s="18"/>
      <c r="K27" s="12"/>
      <c r="L27" s="12"/>
      <c r="M27" s="12"/>
      <c r="N27" s="7"/>
      <c r="O27" s="7"/>
      <c r="P27" s="7"/>
      <c r="Q27" s="8"/>
      <c r="R27" s="9"/>
      <c r="S27" s="164"/>
      <c r="T27" s="157"/>
      <c r="U27" s="159"/>
      <c r="V27" s="157"/>
      <c r="W27" s="159"/>
      <c r="X27" s="157"/>
      <c r="Y27" s="159"/>
      <c r="Z27" s="178"/>
      <c r="AA27" s="136" t="s">
        <v>37</v>
      </c>
      <c r="AB27" s="55" t="s">
        <v>38</v>
      </c>
      <c r="AC27" s="55" t="s">
        <v>39</v>
      </c>
      <c r="AD27" s="149"/>
      <c r="AE27" s="151"/>
      <c r="AL27" s="1"/>
      <c r="AM27" s="1"/>
    </row>
    <row r="28" spans="2:39" ht="13.5" customHeight="1" x14ac:dyDescent="0.15">
      <c r="B28" s="5"/>
      <c r="C28" s="6"/>
      <c r="D28" s="35" t="s">
        <v>127</v>
      </c>
      <c r="E28" s="35"/>
      <c r="F28" s="7"/>
      <c r="G28" s="12"/>
      <c r="H28" s="18"/>
      <c r="I28" s="18"/>
      <c r="J28" s="18"/>
      <c r="K28" s="12"/>
      <c r="L28" s="12"/>
      <c r="M28" s="12"/>
      <c r="N28" s="7"/>
      <c r="O28" s="7"/>
      <c r="P28" s="7"/>
      <c r="Q28" s="8"/>
      <c r="R28" s="56"/>
      <c r="S28" s="41" t="s">
        <v>84</v>
      </c>
      <c r="T28" s="57">
        <v>114</v>
      </c>
      <c r="U28" s="58" t="s">
        <v>40</v>
      </c>
      <c r="V28" s="59">
        <v>3.1</v>
      </c>
      <c r="W28" s="60" t="s">
        <v>54</v>
      </c>
      <c r="X28" s="57">
        <v>107</v>
      </c>
      <c r="Y28" s="61"/>
      <c r="Z28" s="62">
        <f t="shared" ref="Z28:Z37" si="0">PI()*POWER(((X28/1000)/2),2)*(1/0.01)*POWER(((X28/1000)/4),2/3)*POWER($L$32/1000,1/2)</f>
        <v>0</v>
      </c>
      <c r="AA28" s="78">
        <f>PI()*(X28/2)/1000*(X28/2)/1000</f>
        <v>8.9920235727373853E-3</v>
      </c>
      <c r="AB28" s="78">
        <f t="shared" ref="AB28:AB37" si="1">X28/1000*PI()</f>
        <v>0.33615041393410788</v>
      </c>
      <c r="AC28" s="79">
        <f t="shared" ref="AC28:AC37" si="2">AA28/AB28</f>
        <v>2.6749999999999999E-2</v>
      </c>
      <c r="AD28" s="80">
        <f t="shared" ref="AD28:AD37" si="3">(1/0.01)*POWER((X28/1000)/4,(2/3))*POWER(($L$32/1000),(1/2))</f>
        <v>0</v>
      </c>
      <c r="AE28" s="86" t="str">
        <f>IF(AND(0.6&lt;AD28,AD28&lt;3),"OK",IF(AD28&gt;=3,"NG",IF(AD28&lt;=0.6,"NG")))</f>
        <v>NG</v>
      </c>
      <c r="AL28" s="1"/>
      <c r="AM28" s="1"/>
    </row>
    <row r="29" spans="2:39" ht="13.5" customHeight="1" x14ac:dyDescent="0.15">
      <c r="B29" s="5"/>
      <c r="C29" s="5"/>
      <c r="D29" s="5"/>
      <c r="E29" s="5"/>
      <c r="F29" s="5"/>
      <c r="G29" s="5"/>
      <c r="H29" s="5"/>
      <c r="I29" s="5"/>
      <c r="J29" s="5"/>
      <c r="K29" s="5"/>
      <c r="L29" s="5"/>
      <c r="M29" s="5"/>
      <c r="N29" s="5"/>
      <c r="O29" s="5"/>
      <c r="P29" s="5"/>
      <c r="Q29" s="5"/>
      <c r="R29" s="56"/>
      <c r="S29" s="43" t="s">
        <v>82</v>
      </c>
      <c r="T29" s="65">
        <v>165</v>
      </c>
      <c r="U29" s="66" t="s">
        <v>41</v>
      </c>
      <c r="V29" s="67">
        <v>5.0999999999999996</v>
      </c>
      <c r="W29" s="68" t="s">
        <v>54</v>
      </c>
      <c r="X29" s="65">
        <v>154</v>
      </c>
      <c r="Y29" s="69"/>
      <c r="Z29" s="87">
        <f t="shared" si="0"/>
        <v>0</v>
      </c>
      <c r="AA29" s="63">
        <f t="shared" ref="AA29:AA37" si="4">PI()*(X29/2)/1000*(X29/2)/1000</f>
        <v>1.8626502843133885E-2</v>
      </c>
      <c r="AB29" s="63">
        <f t="shared" si="1"/>
        <v>0.48380526865282814</v>
      </c>
      <c r="AC29" s="64">
        <f t="shared" si="2"/>
        <v>3.8500000000000006E-2</v>
      </c>
      <c r="AD29" s="88">
        <f t="shared" si="3"/>
        <v>0</v>
      </c>
      <c r="AE29" s="89" t="str">
        <f>IF(AND(0.6&lt;AD29,AD29&lt;3),"OK",IF(AD29&gt;=3,"NG",IF(AD29&lt;=0.6,"NG")))</f>
        <v>NG</v>
      </c>
      <c r="AL29" s="1"/>
      <c r="AM29" s="1"/>
    </row>
    <row r="30" spans="2:39" ht="13.5" customHeight="1" x14ac:dyDescent="0.15">
      <c r="B30" s="5"/>
      <c r="C30" s="6"/>
      <c r="D30" s="6"/>
      <c r="E30" s="2" t="s">
        <v>77</v>
      </c>
      <c r="F30" s="5"/>
      <c r="G30" s="13"/>
      <c r="H30" s="14"/>
      <c r="I30" s="14"/>
      <c r="J30" s="14"/>
      <c r="K30" s="18"/>
      <c r="L30" s="18"/>
      <c r="M30" s="18"/>
      <c r="N30" s="12"/>
      <c r="O30" s="12"/>
      <c r="P30" s="12"/>
      <c r="Q30" s="8"/>
      <c r="R30" s="70"/>
      <c r="S30" s="43" t="s">
        <v>85</v>
      </c>
      <c r="T30" s="65">
        <v>216</v>
      </c>
      <c r="U30" s="66" t="s">
        <v>55</v>
      </c>
      <c r="V30" s="67">
        <v>6.5</v>
      </c>
      <c r="W30" s="68" t="s">
        <v>56</v>
      </c>
      <c r="X30" s="65">
        <v>202</v>
      </c>
      <c r="Y30" s="69"/>
      <c r="Z30" s="87">
        <f t="shared" si="0"/>
        <v>0</v>
      </c>
      <c r="AA30" s="63">
        <f t="shared" si="4"/>
        <v>3.2047386659269483E-2</v>
      </c>
      <c r="AB30" s="63">
        <f t="shared" si="1"/>
        <v>0.63460171602513826</v>
      </c>
      <c r="AC30" s="64">
        <f t="shared" si="2"/>
        <v>5.0500000000000003E-2</v>
      </c>
      <c r="AD30" s="88">
        <f t="shared" si="3"/>
        <v>0</v>
      </c>
      <c r="AE30" s="89" t="str">
        <f t="shared" ref="AE30:AE36" si="5">IF(AND(0.6&lt;AD30,AD30&lt;3),"OK",IF(AD30&gt;=3,"NG",IF(AD30&lt;=0.6,"NG")))</f>
        <v>NG</v>
      </c>
      <c r="AL30" s="1"/>
      <c r="AM30" s="1"/>
    </row>
    <row r="31" spans="2:39" ht="13.5" customHeight="1" x14ac:dyDescent="0.15">
      <c r="B31" s="5"/>
      <c r="C31" s="5"/>
      <c r="D31" s="5"/>
      <c r="E31" s="5"/>
      <c r="F31" s="5"/>
      <c r="G31" s="5"/>
      <c r="H31" s="5"/>
      <c r="I31" s="5"/>
      <c r="J31" s="5"/>
      <c r="K31" s="5"/>
      <c r="L31" s="5"/>
      <c r="M31" s="5"/>
      <c r="N31" s="5"/>
      <c r="O31" s="5"/>
      <c r="P31" s="5"/>
      <c r="Q31" s="5"/>
      <c r="R31" s="70"/>
      <c r="S31" s="43" t="s">
        <v>86</v>
      </c>
      <c r="T31" s="65">
        <v>267</v>
      </c>
      <c r="U31" s="66" t="s">
        <v>57</v>
      </c>
      <c r="V31" s="67">
        <v>7.8</v>
      </c>
      <c r="W31" s="68" t="s">
        <v>58</v>
      </c>
      <c r="X31" s="65">
        <v>250</v>
      </c>
      <c r="Y31" s="69"/>
      <c r="Z31" s="87">
        <f t="shared" si="0"/>
        <v>0</v>
      </c>
      <c r="AA31" s="63">
        <f t="shared" si="4"/>
        <v>4.9087385212340517E-2</v>
      </c>
      <c r="AB31" s="63">
        <f t="shared" si="1"/>
        <v>0.78539816339744828</v>
      </c>
      <c r="AC31" s="64">
        <f t="shared" si="2"/>
        <v>6.25E-2</v>
      </c>
      <c r="AD31" s="88">
        <f t="shared" si="3"/>
        <v>0</v>
      </c>
      <c r="AE31" s="89" t="str">
        <f t="shared" si="5"/>
        <v>NG</v>
      </c>
      <c r="AL31" s="1"/>
      <c r="AM31" s="1"/>
    </row>
    <row r="32" spans="2:39" ht="13.5" customHeight="1" x14ac:dyDescent="0.15">
      <c r="B32" s="5"/>
      <c r="C32" s="6"/>
      <c r="D32" s="6"/>
      <c r="E32" s="162" t="s">
        <v>46</v>
      </c>
      <c r="F32" s="162"/>
      <c r="G32" s="138" t="s">
        <v>109</v>
      </c>
      <c r="H32" s="2" t="s">
        <v>110</v>
      </c>
      <c r="I32" s="141"/>
      <c r="J32" s="17"/>
      <c r="K32" s="15" t="s">
        <v>48</v>
      </c>
      <c r="L32" s="142"/>
      <c r="M32" s="2" t="s">
        <v>45</v>
      </c>
      <c r="P32" s="5"/>
      <c r="Q32" s="8"/>
      <c r="R32" s="70"/>
      <c r="S32" s="43" t="s">
        <v>87</v>
      </c>
      <c r="T32" s="65">
        <v>318</v>
      </c>
      <c r="U32" s="66" t="s">
        <v>59</v>
      </c>
      <c r="V32" s="67">
        <v>9.1999999999999993</v>
      </c>
      <c r="W32" s="68" t="s">
        <v>60</v>
      </c>
      <c r="X32" s="65">
        <v>298</v>
      </c>
      <c r="Y32" s="69"/>
      <c r="Z32" s="87">
        <f t="shared" si="0"/>
        <v>0</v>
      </c>
      <c r="AA32" s="63">
        <f t="shared" si="4"/>
        <v>6.9746498502347001E-2</v>
      </c>
      <c r="AB32" s="63">
        <f t="shared" si="1"/>
        <v>0.9361946107697583</v>
      </c>
      <c r="AC32" s="64">
        <f t="shared" si="2"/>
        <v>7.4500000000000011E-2</v>
      </c>
      <c r="AD32" s="88">
        <f t="shared" si="3"/>
        <v>0</v>
      </c>
      <c r="AE32" s="89" t="str">
        <f t="shared" si="5"/>
        <v>NG</v>
      </c>
      <c r="AL32" s="1"/>
      <c r="AM32" s="1"/>
    </row>
    <row r="33" spans="2:39" ht="13.5" customHeight="1" x14ac:dyDescent="0.15">
      <c r="B33" s="5"/>
      <c r="C33" s="5"/>
      <c r="D33" s="5"/>
      <c r="E33" s="5"/>
      <c r="F33" s="5"/>
      <c r="G33" s="5"/>
      <c r="H33" s="2"/>
      <c r="I33" s="5"/>
      <c r="J33" s="5"/>
      <c r="K33" s="5"/>
      <c r="L33" s="5"/>
      <c r="M33" s="5"/>
      <c r="P33" s="5"/>
      <c r="Q33" s="5"/>
      <c r="R33" s="70"/>
      <c r="S33" s="43" t="s">
        <v>88</v>
      </c>
      <c r="T33" s="65">
        <v>370</v>
      </c>
      <c r="U33" s="66" t="s">
        <v>61</v>
      </c>
      <c r="V33" s="67">
        <v>10.5</v>
      </c>
      <c r="W33" s="68" t="s">
        <v>60</v>
      </c>
      <c r="X33" s="65">
        <v>348</v>
      </c>
      <c r="Y33" s="69"/>
      <c r="Z33" s="87">
        <f t="shared" si="0"/>
        <v>0</v>
      </c>
      <c r="AA33" s="63">
        <f t="shared" si="4"/>
        <v>9.5114859180084568E-2</v>
      </c>
      <c r="AB33" s="63">
        <f t="shared" si="1"/>
        <v>1.093274243449248</v>
      </c>
      <c r="AC33" s="64">
        <f t="shared" si="2"/>
        <v>8.6999999999999994E-2</v>
      </c>
      <c r="AD33" s="88">
        <f t="shared" si="3"/>
        <v>0</v>
      </c>
      <c r="AE33" s="89" t="str">
        <f t="shared" si="5"/>
        <v>NG</v>
      </c>
      <c r="AL33" s="1"/>
      <c r="AM33" s="1"/>
    </row>
    <row r="34" spans="2:39" ht="13.5" customHeight="1" x14ac:dyDescent="0.15">
      <c r="B34" s="5"/>
      <c r="C34" s="6"/>
      <c r="D34" s="6"/>
      <c r="E34" s="162" t="s">
        <v>47</v>
      </c>
      <c r="F34" s="162"/>
      <c r="G34" s="138" t="s">
        <v>109</v>
      </c>
      <c r="H34" s="2" t="s">
        <v>110</v>
      </c>
      <c r="I34" s="141"/>
      <c r="J34" s="17"/>
      <c r="K34" s="15" t="s">
        <v>48</v>
      </c>
      <c r="L34" s="142"/>
      <c r="M34" s="2" t="s">
        <v>45</v>
      </c>
      <c r="P34" s="5"/>
      <c r="Q34" s="8"/>
      <c r="R34" s="70"/>
      <c r="S34" s="43" t="s">
        <v>89</v>
      </c>
      <c r="T34" s="65">
        <v>420</v>
      </c>
      <c r="U34" s="66" t="s">
        <v>62</v>
      </c>
      <c r="V34" s="67">
        <v>11.8</v>
      </c>
      <c r="W34" s="68" t="s">
        <v>63</v>
      </c>
      <c r="X34" s="65">
        <v>395</v>
      </c>
      <c r="Y34" s="69"/>
      <c r="Z34" s="87">
        <f t="shared" si="0"/>
        <v>0</v>
      </c>
      <c r="AA34" s="63">
        <f t="shared" si="4"/>
        <v>0.12254174844408688</v>
      </c>
      <c r="AB34" s="63">
        <f t="shared" si="1"/>
        <v>1.2409290981679684</v>
      </c>
      <c r="AC34" s="64">
        <f t="shared" si="2"/>
        <v>9.8750000000000004E-2</v>
      </c>
      <c r="AD34" s="88">
        <f t="shared" si="3"/>
        <v>0</v>
      </c>
      <c r="AE34" s="89" t="str">
        <f t="shared" si="5"/>
        <v>NG</v>
      </c>
      <c r="AL34" s="1"/>
      <c r="AM34" s="1"/>
    </row>
    <row r="35" spans="2:39" ht="13.5" customHeight="1" x14ac:dyDescent="0.15">
      <c r="B35" s="5"/>
      <c r="C35" s="6"/>
      <c r="D35" s="6"/>
      <c r="E35" s="18"/>
      <c r="F35" s="7"/>
      <c r="G35" s="12"/>
      <c r="H35" s="18"/>
      <c r="I35" s="18"/>
      <c r="J35" s="18"/>
      <c r="K35" s="12"/>
      <c r="L35" s="12"/>
      <c r="M35" s="12"/>
      <c r="N35" s="7"/>
      <c r="O35" s="7"/>
      <c r="P35" s="7"/>
      <c r="Q35" s="8"/>
      <c r="R35" s="70"/>
      <c r="S35" s="43" t="s">
        <v>90</v>
      </c>
      <c r="T35" s="65">
        <v>470</v>
      </c>
      <c r="U35" s="66" t="s">
        <v>64</v>
      </c>
      <c r="V35" s="67">
        <v>13.2</v>
      </c>
      <c r="W35" s="68" t="s">
        <v>65</v>
      </c>
      <c r="X35" s="65">
        <v>442</v>
      </c>
      <c r="Y35" s="69"/>
      <c r="Z35" s="87">
        <f t="shared" si="0"/>
        <v>0</v>
      </c>
      <c r="AA35" s="63">
        <f t="shared" si="4"/>
        <v>0.1534385267939791</v>
      </c>
      <c r="AB35" s="63">
        <f t="shared" si="1"/>
        <v>1.3885839528866886</v>
      </c>
      <c r="AC35" s="64">
        <f t="shared" si="2"/>
        <v>0.1105</v>
      </c>
      <c r="AD35" s="88">
        <f t="shared" si="3"/>
        <v>0</v>
      </c>
      <c r="AE35" s="89" t="str">
        <f t="shared" si="5"/>
        <v>NG</v>
      </c>
      <c r="AL35" s="1"/>
      <c r="AM35" s="1"/>
    </row>
    <row r="36" spans="2:39" ht="13.5" customHeight="1" x14ac:dyDescent="0.15">
      <c r="B36" s="5"/>
      <c r="C36" s="6"/>
      <c r="D36" s="6"/>
      <c r="E36" s="18"/>
      <c r="F36" s="7"/>
      <c r="G36" s="12"/>
      <c r="H36" s="18"/>
      <c r="I36" s="18"/>
      <c r="J36" s="18"/>
      <c r="K36" s="12"/>
      <c r="L36" s="12"/>
      <c r="M36" s="12"/>
      <c r="N36" s="7"/>
      <c r="O36" s="7"/>
      <c r="P36" s="7"/>
      <c r="Q36" s="8"/>
      <c r="R36" s="70"/>
      <c r="S36" s="43" t="s">
        <v>91</v>
      </c>
      <c r="T36" s="65">
        <v>520</v>
      </c>
      <c r="U36" s="66" t="s">
        <v>16</v>
      </c>
      <c r="V36" s="67">
        <v>14.6</v>
      </c>
      <c r="W36" s="68" t="s">
        <v>66</v>
      </c>
      <c r="X36" s="65">
        <v>489</v>
      </c>
      <c r="Y36" s="69"/>
      <c r="Z36" s="87">
        <f t="shared" si="0"/>
        <v>0</v>
      </c>
      <c r="AA36" s="63">
        <f t="shared" si="4"/>
        <v>0.18780519422976122</v>
      </c>
      <c r="AB36" s="63">
        <f t="shared" si="1"/>
        <v>1.5362388076054088</v>
      </c>
      <c r="AC36" s="64">
        <f t="shared" si="2"/>
        <v>0.12225</v>
      </c>
      <c r="AD36" s="88">
        <f t="shared" si="3"/>
        <v>0</v>
      </c>
      <c r="AE36" s="89" t="str">
        <f t="shared" si="5"/>
        <v>NG</v>
      </c>
      <c r="AL36" s="1"/>
      <c r="AM36" s="1"/>
    </row>
    <row r="37" spans="2:39" ht="13.5" customHeight="1" x14ac:dyDescent="0.15">
      <c r="B37" s="5"/>
      <c r="C37" s="6"/>
      <c r="D37" s="6"/>
      <c r="E37" s="18" t="s">
        <v>79</v>
      </c>
      <c r="F37" s="7"/>
      <c r="G37" s="13" t="s">
        <v>5</v>
      </c>
      <c r="H37" s="14" t="s">
        <v>6</v>
      </c>
      <c r="I37" s="14"/>
      <c r="J37" s="14"/>
      <c r="K37" s="12"/>
      <c r="L37" s="12"/>
      <c r="M37" s="12"/>
      <c r="N37" s="7"/>
      <c r="O37" s="7"/>
      <c r="P37" s="7"/>
      <c r="Q37" s="8"/>
      <c r="R37" s="70"/>
      <c r="S37" s="46" t="s">
        <v>92</v>
      </c>
      <c r="T37" s="71">
        <v>630</v>
      </c>
      <c r="U37" s="72" t="s">
        <v>67</v>
      </c>
      <c r="V37" s="73">
        <v>17.8</v>
      </c>
      <c r="W37" s="74" t="s">
        <v>68</v>
      </c>
      <c r="X37" s="71">
        <v>592</v>
      </c>
      <c r="Y37" s="75"/>
      <c r="Z37" s="90">
        <f t="shared" si="0"/>
        <v>0</v>
      </c>
      <c r="AA37" s="76">
        <f t="shared" si="4"/>
        <v>0.27525378193692329</v>
      </c>
      <c r="AB37" s="76">
        <f t="shared" si="1"/>
        <v>1.8598228509251575</v>
      </c>
      <c r="AC37" s="77">
        <f t="shared" si="2"/>
        <v>0.14799999999999999</v>
      </c>
      <c r="AD37" s="91">
        <f t="shared" si="3"/>
        <v>0</v>
      </c>
      <c r="AE37" s="92" t="str">
        <f>IF(AND(0.6&lt;AD37,AD37&lt;3),"OK",IF(AD37&gt;=3,"NG",IF(AD37&lt;=0.6,"NG")))</f>
        <v>NG</v>
      </c>
      <c r="AL37" s="1"/>
      <c r="AM37" s="1"/>
    </row>
    <row r="38" spans="2:39" ht="13.5" customHeight="1" x14ac:dyDescent="0.15">
      <c r="B38" s="5"/>
      <c r="C38" s="6"/>
      <c r="D38" s="6"/>
      <c r="E38" s="18"/>
      <c r="F38" s="7"/>
      <c r="G38" s="5"/>
      <c r="H38" s="5"/>
      <c r="I38" s="5"/>
      <c r="J38" s="5"/>
      <c r="K38" s="5"/>
      <c r="L38" s="5"/>
      <c r="M38" s="5"/>
      <c r="N38" s="5"/>
      <c r="O38" s="5"/>
      <c r="P38" s="5"/>
      <c r="Q38" s="8"/>
      <c r="R38" s="56"/>
      <c r="AL38" s="1"/>
      <c r="AM38" s="1"/>
    </row>
    <row r="39" spans="2:39" ht="13.5" customHeight="1" x14ac:dyDescent="0.15">
      <c r="B39" s="5"/>
      <c r="C39" s="6"/>
      <c r="D39" s="6"/>
      <c r="E39" s="18"/>
      <c r="F39" s="7"/>
      <c r="G39" s="16" t="s">
        <v>7</v>
      </c>
      <c r="H39" s="2" t="s">
        <v>53</v>
      </c>
      <c r="I39" s="2"/>
      <c r="J39" s="2"/>
      <c r="K39" s="5"/>
      <c r="L39" s="5"/>
      <c r="M39" s="5"/>
      <c r="N39" s="5"/>
      <c r="O39" s="5"/>
      <c r="P39" s="5"/>
      <c r="Q39" s="8"/>
      <c r="R39" s="9"/>
      <c r="S39" s="163" t="s">
        <v>10</v>
      </c>
      <c r="T39" s="156" t="s">
        <v>121</v>
      </c>
      <c r="U39" s="158" t="s">
        <v>12</v>
      </c>
      <c r="V39" s="156" t="s">
        <v>120</v>
      </c>
      <c r="W39" s="158" t="s">
        <v>12</v>
      </c>
      <c r="X39" s="156" t="s">
        <v>119</v>
      </c>
      <c r="Y39" s="158" t="s">
        <v>12</v>
      </c>
      <c r="Z39" s="176" t="s">
        <v>43</v>
      </c>
      <c r="AA39" s="135" t="s">
        <v>1</v>
      </c>
      <c r="AB39" s="135" t="s">
        <v>2</v>
      </c>
      <c r="AC39" s="135" t="s">
        <v>3</v>
      </c>
      <c r="AD39" s="148" t="s">
        <v>15</v>
      </c>
      <c r="AE39" s="150"/>
      <c r="AL39" s="1"/>
      <c r="AM39" s="1"/>
    </row>
    <row r="40" spans="2:39" ht="13.5" customHeight="1" x14ac:dyDescent="0.15">
      <c r="B40" s="5"/>
      <c r="C40" s="6"/>
      <c r="D40" s="6"/>
      <c r="E40" s="18"/>
      <c r="F40" s="7"/>
      <c r="G40" s="15" t="s">
        <v>4</v>
      </c>
      <c r="H40" s="153" t="str">
        <f>IFERROR(VLOOKUP(I32,S28:AE37,9,0),"")</f>
        <v/>
      </c>
      <c r="I40" s="153"/>
      <c r="J40" s="14" t="s">
        <v>122</v>
      </c>
      <c r="K40" s="5"/>
      <c r="L40" s="5"/>
      <c r="M40" s="5"/>
      <c r="N40" s="5"/>
      <c r="O40" s="5"/>
      <c r="P40" s="5"/>
      <c r="Q40" s="8"/>
      <c r="R40" s="9"/>
      <c r="S40" s="164"/>
      <c r="T40" s="157"/>
      <c r="U40" s="159"/>
      <c r="V40" s="157"/>
      <c r="W40" s="159"/>
      <c r="X40" s="157"/>
      <c r="Y40" s="159"/>
      <c r="Z40" s="178"/>
      <c r="AA40" s="136" t="s">
        <v>37</v>
      </c>
      <c r="AB40" s="55" t="s">
        <v>38</v>
      </c>
      <c r="AC40" s="55" t="s">
        <v>39</v>
      </c>
      <c r="AD40" s="149"/>
      <c r="AE40" s="151"/>
      <c r="AL40" s="1"/>
      <c r="AM40" s="1"/>
    </row>
    <row r="41" spans="2:39" ht="13.5" customHeight="1" x14ac:dyDescent="0.15">
      <c r="B41" s="5"/>
      <c r="C41" s="6"/>
      <c r="D41" s="6"/>
      <c r="E41" s="18"/>
      <c r="F41" s="7"/>
      <c r="G41" s="5"/>
      <c r="H41" s="5"/>
      <c r="I41" s="5"/>
      <c r="J41" s="5"/>
      <c r="K41" s="5"/>
      <c r="L41" s="5"/>
      <c r="M41" s="5"/>
      <c r="N41" s="5"/>
      <c r="O41" s="5"/>
      <c r="P41" s="5"/>
      <c r="Q41" s="8"/>
      <c r="R41" s="9"/>
      <c r="S41" s="43" t="s">
        <v>82</v>
      </c>
      <c r="T41" s="57">
        <v>165</v>
      </c>
      <c r="U41" s="58" t="s">
        <v>41</v>
      </c>
      <c r="V41" s="59">
        <v>5.0999999999999996</v>
      </c>
      <c r="W41" s="60" t="s">
        <v>54</v>
      </c>
      <c r="X41" s="57">
        <v>154</v>
      </c>
      <c r="Y41" s="61"/>
      <c r="Z41" s="62">
        <f t="shared" ref="Z41:Z49" si="6">PI()*POWER(((X41/1000)/2),2)*(1/0.01)*POWER(((X41/1000)/4),2/3)*POWER($L$34/1000,1/2)</f>
        <v>0</v>
      </c>
      <c r="AA41" s="78">
        <f t="shared" ref="AA41:AA65" si="7">PI()*(X41/2)/1000*(X41/2)/1000</f>
        <v>1.8626502843133885E-2</v>
      </c>
      <c r="AB41" s="78">
        <f t="shared" ref="AB41:AB65" si="8">X41/1000*PI()</f>
        <v>0.48380526865282814</v>
      </c>
      <c r="AC41" s="79">
        <f t="shared" ref="AC41:AC65" si="9">AA41/AB41</f>
        <v>3.8500000000000006E-2</v>
      </c>
      <c r="AD41" s="80">
        <f t="shared" ref="AD41:AD49" si="10">(1/0.01)*POWER((X41/1000)/4,(2/3))*POWER(($L$34/1000),(1/2))</f>
        <v>0</v>
      </c>
      <c r="AE41" s="86" t="str">
        <f>IF(AND(0.6&lt;AD41,AD41&lt;3),"OK",IF(AD41&gt;=3,"NG",IF(AD41&lt;=0.6,"NG")))</f>
        <v>NG</v>
      </c>
      <c r="AL41" s="1"/>
      <c r="AM41" s="1"/>
    </row>
    <row r="42" spans="2:39" ht="13.5" customHeight="1" x14ac:dyDescent="0.15">
      <c r="B42" s="5"/>
      <c r="C42" s="6"/>
      <c r="D42" s="6"/>
      <c r="E42" s="18"/>
      <c r="F42" s="7"/>
      <c r="G42" s="15" t="s">
        <v>8</v>
      </c>
      <c r="H42" s="17" t="s">
        <v>123</v>
      </c>
      <c r="I42" s="17"/>
      <c r="J42" s="17"/>
      <c r="K42" s="12"/>
      <c r="L42" s="12"/>
      <c r="M42" s="12"/>
      <c r="N42" s="7"/>
      <c r="O42" s="7"/>
      <c r="P42" s="7"/>
      <c r="Q42" s="8"/>
      <c r="R42" s="9"/>
      <c r="S42" s="43" t="s">
        <v>85</v>
      </c>
      <c r="T42" s="65">
        <v>216</v>
      </c>
      <c r="U42" s="66" t="s">
        <v>55</v>
      </c>
      <c r="V42" s="67">
        <v>6.5</v>
      </c>
      <c r="W42" s="68" t="s">
        <v>56</v>
      </c>
      <c r="X42" s="65">
        <v>202</v>
      </c>
      <c r="Y42" s="69"/>
      <c r="Z42" s="87">
        <f t="shared" si="6"/>
        <v>0</v>
      </c>
      <c r="AA42" s="63">
        <f t="shared" si="7"/>
        <v>3.2047386659269483E-2</v>
      </c>
      <c r="AB42" s="63">
        <f t="shared" si="8"/>
        <v>0.63460171602513826</v>
      </c>
      <c r="AC42" s="64">
        <f t="shared" si="9"/>
        <v>5.0500000000000003E-2</v>
      </c>
      <c r="AD42" s="88">
        <f t="shared" si="10"/>
        <v>0</v>
      </c>
      <c r="AE42" s="89" t="str">
        <f>IF(AND(0.6&lt;AD42,AD42&lt;3),"OK",IF(AD42&gt;=3,"NG",IF(AD42&lt;=0.6,"NG")))</f>
        <v>NG</v>
      </c>
      <c r="AL42" s="1"/>
      <c r="AM42" s="1"/>
    </row>
    <row r="43" spans="2:39" ht="13.5" customHeight="1" x14ac:dyDescent="0.15">
      <c r="B43" s="5"/>
      <c r="C43" s="6"/>
      <c r="D43" s="6"/>
      <c r="E43" s="18"/>
      <c r="F43" s="7"/>
      <c r="G43" s="15" t="s">
        <v>4</v>
      </c>
      <c r="H43" s="153" t="str">
        <f>IFERROR(VLOOKUP(I32,S28:AE37,12,0),"")</f>
        <v/>
      </c>
      <c r="I43" s="153"/>
      <c r="J43" s="17" t="s">
        <v>9</v>
      </c>
      <c r="K43" s="12"/>
      <c r="L43" s="15"/>
      <c r="M43" s="109"/>
      <c r="N43" s="7"/>
      <c r="O43" s="7"/>
      <c r="P43" s="7"/>
      <c r="Q43" s="8"/>
      <c r="R43" s="9"/>
      <c r="S43" s="43" t="s">
        <v>86</v>
      </c>
      <c r="T43" s="65">
        <v>267</v>
      </c>
      <c r="U43" s="66" t="s">
        <v>57</v>
      </c>
      <c r="V43" s="67">
        <v>7.8</v>
      </c>
      <c r="W43" s="68" t="s">
        <v>58</v>
      </c>
      <c r="X43" s="65">
        <v>250</v>
      </c>
      <c r="Y43" s="69"/>
      <c r="Z43" s="87">
        <f t="shared" si="6"/>
        <v>0</v>
      </c>
      <c r="AA43" s="63">
        <f t="shared" si="7"/>
        <v>4.9087385212340517E-2</v>
      </c>
      <c r="AB43" s="63">
        <f t="shared" si="8"/>
        <v>0.78539816339744828</v>
      </c>
      <c r="AC43" s="64">
        <f t="shared" si="9"/>
        <v>6.25E-2</v>
      </c>
      <c r="AD43" s="88">
        <f t="shared" si="10"/>
        <v>0</v>
      </c>
      <c r="AE43" s="89" t="str">
        <f t="shared" ref="AE43:AE49" si="11">IF(AND(0.6&lt;AD43,AD43&lt;3),"OK",IF(AD43&gt;=3,"NG",IF(AD43&lt;=0.6,"NG")))</f>
        <v>NG</v>
      </c>
      <c r="AL43" s="1"/>
      <c r="AM43" s="1"/>
    </row>
    <row r="44" spans="2:39" ht="13.5" customHeight="1" x14ac:dyDescent="0.15">
      <c r="B44" s="5"/>
      <c r="C44" s="6"/>
      <c r="D44" s="6"/>
      <c r="E44" s="18"/>
      <c r="F44" s="7"/>
      <c r="G44" s="5"/>
      <c r="H44" s="5"/>
      <c r="I44" s="5"/>
      <c r="J44" s="5"/>
      <c r="K44" s="5"/>
      <c r="L44" s="5"/>
      <c r="M44" s="5"/>
      <c r="N44" s="5"/>
      <c r="O44" s="5"/>
      <c r="P44" s="7"/>
      <c r="Q44" s="8"/>
      <c r="R44" s="9"/>
      <c r="S44" s="43" t="s">
        <v>87</v>
      </c>
      <c r="T44" s="65">
        <v>318</v>
      </c>
      <c r="U44" s="66" t="s">
        <v>59</v>
      </c>
      <c r="V44" s="67">
        <v>9.1999999999999993</v>
      </c>
      <c r="W44" s="68" t="s">
        <v>60</v>
      </c>
      <c r="X44" s="65">
        <v>298</v>
      </c>
      <c r="Y44" s="69"/>
      <c r="Z44" s="87">
        <f t="shared" si="6"/>
        <v>0</v>
      </c>
      <c r="AA44" s="63">
        <f t="shared" si="7"/>
        <v>6.9746498502347001E-2</v>
      </c>
      <c r="AB44" s="63">
        <f t="shared" si="8"/>
        <v>0.9361946107697583</v>
      </c>
      <c r="AC44" s="64">
        <f t="shared" si="9"/>
        <v>7.4500000000000011E-2</v>
      </c>
      <c r="AD44" s="88">
        <f t="shared" si="10"/>
        <v>0</v>
      </c>
      <c r="AE44" s="89" t="str">
        <f t="shared" si="11"/>
        <v>NG</v>
      </c>
      <c r="AL44" s="1"/>
      <c r="AM44" s="1"/>
    </row>
    <row r="45" spans="2:39" ht="13.5" customHeight="1" x14ac:dyDescent="0.15">
      <c r="B45" s="5"/>
      <c r="C45" s="18"/>
      <c r="D45" s="18"/>
      <c r="E45" s="18"/>
      <c r="F45" s="18"/>
      <c r="G45" s="13" t="s">
        <v>5</v>
      </c>
      <c r="H45" s="154" t="str">
        <f>IFERROR(VLOOKUP(I32,S28:AE37,8,0),"")</f>
        <v/>
      </c>
      <c r="I45" s="154"/>
      <c r="J45" s="8" t="s">
        <v>35</v>
      </c>
      <c r="K45" s="2"/>
      <c r="L45" s="2"/>
      <c r="M45" s="2"/>
      <c r="N45" s="5"/>
      <c r="O45" s="5"/>
      <c r="P45" s="7"/>
      <c r="Q45" s="8"/>
      <c r="R45" s="9"/>
      <c r="S45" s="43" t="s">
        <v>88</v>
      </c>
      <c r="T45" s="65">
        <v>370</v>
      </c>
      <c r="U45" s="66" t="s">
        <v>61</v>
      </c>
      <c r="V45" s="67">
        <v>10.5</v>
      </c>
      <c r="W45" s="68" t="s">
        <v>60</v>
      </c>
      <c r="X45" s="65">
        <v>348</v>
      </c>
      <c r="Y45" s="69"/>
      <c r="Z45" s="87">
        <f t="shared" si="6"/>
        <v>0</v>
      </c>
      <c r="AA45" s="63">
        <f t="shared" si="7"/>
        <v>9.5114859180084568E-2</v>
      </c>
      <c r="AB45" s="63">
        <f t="shared" si="8"/>
        <v>1.093274243449248</v>
      </c>
      <c r="AC45" s="64">
        <f t="shared" si="9"/>
        <v>8.6999999999999994E-2</v>
      </c>
      <c r="AD45" s="88">
        <f t="shared" si="10"/>
        <v>0</v>
      </c>
      <c r="AE45" s="89" t="str">
        <f t="shared" si="11"/>
        <v>NG</v>
      </c>
      <c r="AL45" s="1"/>
      <c r="AM45" s="1"/>
    </row>
    <row r="46" spans="2:39" ht="13.5" customHeight="1" x14ac:dyDescent="0.15">
      <c r="B46" s="5"/>
      <c r="C46" s="6"/>
      <c r="D46" s="6"/>
      <c r="E46" s="6"/>
      <c r="F46" s="6"/>
      <c r="G46" s="18"/>
      <c r="H46" s="18"/>
      <c r="I46" s="18"/>
      <c r="J46" s="18"/>
      <c r="K46" s="18"/>
      <c r="L46" s="18"/>
      <c r="M46" s="18"/>
      <c r="N46" s="18"/>
      <c r="O46" s="18"/>
      <c r="P46" s="5"/>
      <c r="Q46" s="8"/>
      <c r="R46" s="9"/>
      <c r="S46" s="43" t="s">
        <v>89</v>
      </c>
      <c r="T46" s="65">
        <v>420</v>
      </c>
      <c r="U46" s="66" t="s">
        <v>62</v>
      </c>
      <c r="V46" s="67">
        <v>11.8</v>
      </c>
      <c r="W46" s="68" t="s">
        <v>63</v>
      </c>
      <c r="X46" s="65">
        <v>395</v>
      </c>
      <c r="Y46" s="69"/>
      <c r="Z46" s="87">
        <f t="shared" si="6"/>
        <v>0</v>
      </c>
      <c r="AA46" s="63">
        <f t="shared" si="7"/>
        <v>0.12254174844408688</v>
      </c>
      <c r="AB46" s="63">
        <f t="shared" si="8"/>
        <v>1.2409290981679684</v>
      </c>
      <c r="AC46" s="64">
        <f t="shared" si="9"/>
        <v>9.8750000000000004E-2</v>
      </c>
      <c r="AD46" s="88">
        <f t="shared" si="10"/>
        <v>0</v>
      </c>
      <c r="AE46" s="89" t="str">
        <f t="shared" si="11"/>
        <v>NG</v>
      </c>
      <c r="AL46" s="1"/>
      <c r="AM46" s="1"/>
    </row>
    <row r="47" spans="2:39" ht="13.5" customHeight="1" x14ac:dyDescent="0.15">
      <c r="B47" s="5"/>
      <c r="C47" s="18"/>
      <c r="D47" s="18"/>
      <c r="E47" s="18"/>
      <c r="F47" s="18"/>
      <c r="G47" s="6" t="str">
        <f>IF(AND(L26&lt;H45),"Q1&lt;Q2よりOK",IF(L26="入力情報不足NG","入力情報不足NG",IF(L26&gt;=H45,"Q1≧Q2よりNG")))</f>
        <v>入力情報不足NG</v>
      </c>
      <c r="H47" s="23"/>
      <c r="I47" s="19"/>
      <c r="J47" s="19"/>
      <c r="K47" s="18"/>
      <c r="L47" s="18"/>
      <c r="M47" s="18"/>
      <c r="N47" s="18"/>
      <c r="O47" s="18"/>
      <c r="P47" s="18"/>
      <c r="Q47" s="8"/>
      <c r="R47" s="9"/>
      <c r="S47" s="43" t="s">
        <v>90</v>
      </c>
      <c r="T47" s="65">
        <v>470</v>
      </c>
      <c r="U47" s="66" t="s">
        <v>64</v>
      </c>
      <c r="V47" s="67">
        <v>13.2</v>
      </c>
      <c r="W47" s="68" t="s">
        <v>65</v>
      </c>
      <c r="X47" s="65">
        <v>442</v>
      </c>
      <c r="Y47" s="69"/>
      <c r="Z47" s="87">
        <f t="shared" si="6"/>
        <v>0</v>
      </c>
      <c r="AA47" s="63">
        <f t="shared" si="7"/>
        <v>0.1534385267939791</v>
      </c>
      <c r="AB47" s="63">
        <f t="shared" si="8"/>
        <v>1.3885839528866886</v>
      </c>
      <c r="AC47" s="64">
        <f t="shared" si="9"/>
        <v>0.1105</v>
      </c>
      <c r="AD47" s="88">
        <f t="shared" si="10"/>
        <v>0</v>
      </c>
      <c r="AE47" s="89" t="str">
        <f t="shared" si="11"/>
        <v>NG</v>
      </c>
      <c r="AL47" s="1"/>
      <c r="AM47" s="1"/>
    </row>
    <row r="48" spans="2:39" ht="13.5" customHeight="1" x14ac:dyDescent="0.15">
      <c r="B48" s="5"/>
      <c r="C48" s="18"/>
      <c r="D48" s="18"/>
      <c r="E48" s="18"/>
      <c r="F48" s="18"/>
      <c r="G48" s="23"/>
      <c r="H48" s="23"/>
      <c r="I48" s="19"/>
      <c r="J48" s="19"/>
      <c r="K48" s="6"/>
      <c r="L48" s="6"/>
      <c r="M48" s="8"/>
      <c r="N48" s="6"/>
      <c r="O48" s="6"/>
      <c r="P48" s="18"/>
      <c r="Q48" s="8"/>
      <c r="R48" s="9"/>
      <c r="S48" s="43" t="s">
        <v>91</v>
      </c>
      <c r="T48" s="65">
        <v>520</v>
      </c>
      <c r="U48" s="66" t="s">
        <v>16</v>
      </c>
      <c r="V48" s="67">
        <v>14.6</v>
      </c>
      <c r="W48" s="68" t="s">
        <v>66</v>
      </c>
      <c r="X48" s="65">
        <v>489</v>
      </c>
      <c r="Y48" s="69"/>
      <c r="Z48" s="87">
        <f t="shared" si="6"/>
        <v>0</v>
      </c>
      <c r="AA48" s="63">
        <f t="shared" si="7"/>
        <v>0.18780519422976122</v>
      </c>
      <c r="AB48" s="63">
        <f t="shared" si="8"/>
        <v>1.5362388076054088</v>
      </c>
      <c r="AC48" s="64">
        <f t="shared" si="9"/>
        <v>0.12225</v>
      </c>
      <c r="AD48" s="88">
        <f t="shared" si="10"/>
        <v>0</v>
      </c>
      <c r="AE48" s="89" t="str">
        <f t="shared" si="11"/>
        <v>NG</v>
      </c>
      <c r="AL48" s="1"/>
      <c r="AM48" s="1"/>
    </row>
    <row r="49" spans="2:39" ht="13.5" customHeight="1" x14ac:dyDescent="0.15">
      <c r="B49" s="5"/>
      <c r="C49" s="18"/>
      <c r="D49" s="18"/>
      <c r="E49" s="18"/>
      <c r="F49" s="18"/>
      <c r="G49" s="139"/>
      <c r="H49" s="18"/>
      <c r="I49" s="18"/>
      <c r="J49" s="18"/>
      <c r="K49" s="18"/>
      <c r="L49" s="18"/>
      <c r="M49" s="18"/>
      <c r="N49" s="18"/>
      <c r="O49" s="18"/>
      <c r="P49" s="18"/>
      <c r="Q49" s="8"/>
      <c r="R49" s="9"/>
      <c r="S49" s="45" t="s">
        <v>92</v>
      </c>
      <c r="T49" s="114">
        <v>630</v>
      </c>
      <c r="U49" s="115" t="s">
        <v>67</v>
      </c>
      <c r="V49" s="116">
        <v>17.8</v>
      </c>
      <c r="W49" s="117" t="s">
        <v>68</v>
      </c>
      <c r="X49" s="114">
        <v>592</v>
      </c>
      <c r="Y49" s="118"/>
      <c r="Z49" s="119">
        <f t="shared" si="6"/>
        <v>0</v>
      </c>
      <c r="AA49" s="120">
        <f t="shared" si="7"/>
        <v>0.27525378193692329</v>
      </c>
      <c r="AB49" s="120">
        <f t="shared" si="8"/>
        <v>1.8598228509251575</v>
      </c>
      <c r="AC49" s="121">
        <f t="shared" si="9"/>
        <v>0.14799999999999999</v>
      </c>
      <c r="AD49" s="122">
        <f t="shared" si="10"/>
        <v>0</v>
      </c>
      <c r="AE49" s="123" t="str">
        <f t="shared" si="11"/>
        <v>NG</v>
      </c>
      <c r="AL49" s="1"/>
      <c r="AM49" s="1"/>
    </row>
    <row r="50" spans="2:39" ht="13.5" customHeight="1" x14ac:dyDescent="0.15">
      <c r="B50" s="5"/>
      <c r="C50" s="155"/>
      <c r="D50" s="137"/>
      <c r="E50" s="18" t="s">
        <v>80</v>
      </c>
      <c r="F50" s="5"/>
      <c r="G50" s="13" t="s">
        <v>49</v>
      </c>
      <c r="H50" s="14" t="s">
        <v>6</v>
      </c>
      <c r="I50" s="14"/>
      <c r="J50" s="14"/>
      <c r="K50" s="12"/>
      <c r="L50" s="12"/>
      <c r="M50" s="12"/>
      <c r="N50" s="18"/>
      <c r="O50" s="18"/>
      <c r="P50" s="6"/>
      <c r="Q50" s="8"/>
      <c r="R50" s="9"/>
      <c r="S50" s="41" t="s">
        <v>93</v>
      </c>
      <c r="T50" s="57">
        <v>202</v>
      </c>
      <c r="U50" s="124" t="s">
        <v>69</v>
      </c>
      <c r="V50" s="59">
        <v>26</v>
      </c>
      <c r="W50" s="125" t="s">
        <v>69</v>
      </c>
      <c r="X50" s="57">
        <v>150</v>
      </c>
      <c r="Y50" s="60" t="s">
        <v>70</v>
      </c>
      <c r="Z50" s="62">
        <f t="shared" ref="Z50:Z65" si="12">PI()*POWER(((X50/1000)/2),2)*(1/0.013)*POWER(((X50/1000)/4),2/3)*POWER($L$34/1000,1/2)</f>
        <v>0</v>
      </c>
      <c r="AA50" s="78">
        <f t="shared" si="7"/>
        <v>1.7671458676442587E-2</v>
      </c>
      <c r="AB50" s="78">
        <f t="shared" si="8"/>
        <v>0.47123889803846897</v>
      </c>
      <c r="AC50" s="79">
        <f t="shared" si="9"/>
        <v>3.7499999999999999E-2</v>
      </c>
      <c r="AD50" s="80">
        <f t="shared" ref="AD50:AD65" si="13">(1/0.013)*POWER((X50/1000)/4,(2/3))*POWER(($L$34/1000),(1/2))</f>
        <v>0</v>
      </c>
      <c r="AE50" s="86" t="str">
        <f>IF(AND(0.6&lt;AD50,AD50&lt;3),"OK",IF(AD50&gt;=3,"NG",IF(AD50&lt;=0.6,"NG")))</f>
        <v>NG</v>
      </c>
      <c r="AL50" s="1"/>
      <c r="AM50" s="1"/>
    </row>
    <row r="51" spans="2:39" ht="13.5" customHeight="1" x14ac:dyDescent="0.15">
      <c r="B51" s="5"/>
      <c r="C51" s="155"/>
      <c r="D51" s="137"/>
      <c r="E51" s="18"/>
      <c r="F51" s="5"/>
      <c r="G51" s="5"/>
      <c r="H51" s="5"/>
      <c r="I51" s="5"/>
      <c r="J51" s="5"/>
      <c r="K51" s="5"/>
      <c r="L51" s="5"/>
      <c r="M51" s="5"/>
      <c r="N51" s="18"/>
      <c r="O51" s="18"/>
      <c r="P51" s="18"/>
      <c r="Q51" s="8"/>
      <c r="R51" s="9"/>
      <c r="S51" s="43" t="s">
        <v>94</v>
      </c>
      <c r="T51" s="65">
        <v>254</v>
      </c>
      <c r="U51" s="81" t="s">
        <v>69</v>
      </c>
      <c r="V51" s="67">
        <v>27</v>
      </c>
      <c r="W51" s="82" t="s">
        <v>69</v>
      </c>
      <c r="X51" s="65">
        <v>200</v>
      </c>
      <c r="Y51" s="68" t="s">
        <v>70</v>
      </c>
      <c r="Z51" s="87">
        <f t="shared" si="12"/>
        <v>0</v>
      </c>
      <c r="AA51" s="63">
        <f t="shared" si="7"/>
        <v>3.1415926535897934E-2</v>
      </c>
      <c r="AB51" s="63">
        <f t="shared" si="8"/>
        <v>0.62831853071795862</v>
      </c>
      <c r="AC51" s="64">
        <f t="shared" si="9"/>
        <v>0.05</v>
      </c>
      <c r="AD51" s="88">
        <f t="shared" si="13"/>
        <v>0</v>
      </c>
      <c r="AE51" s="89" t="str">
        <f t="shared" ref="AE51:AE64" si="14">IF(AND(0.6&lt;AD51,AD51&lt;3),"OK",IF(AD51&gt;=3,"NG",IF(AD51&lt;=0.6,"NG")))</f>
        <v>NG</v>
      </c>
      <c r="AL51" s="1"/>
      <c r="AM51" s="1"/>
    </row>
    <row r="52" spans="2:39" ht="13.5" customHeight="1" x14ac:dyDescent="0.15">
      <c r="B52" s="5"/>
      <c r="C52" s="18"/>
      <c r="D52" s="18"/>
      <c r="E52" s="18"/>
      <c r="F52" s="139"/>
      <c r="G52" s="16" t="s">
        <v>7</v>
      </c>
      <c r="H52" s="2" t="s">
        <v>53</v>
      </c>
      <c r="I52" s="2"/>
      <c r="J52" s="2"/>
      <c r="K52" s="5"/>
      <c r="L52" s="5"/>
      <c r="M52" s="5"/>
      <c r="N52" s="18"/>
      <c r="O52" s="18"/>
      <c r="P52" s="18"/>
      <c r="Q52" s="8"/>
      <c r="R52" s="9"/>
      <c r="S52" s="43" t="s">
        <v>95</v>
      </c>
      <c r="T52" s="65">
        <v>306</v>
      </c>
      <c r="U52" s="81" t="s">
        <v>69</v>
      </c>
      <c r="V52" s="67">
        <v>28</v>
      </c>
      <c r="W52" s="82" t="s">
        <v>69</v>
      </c>
      <c r="X52" s="65">
        <v>250</v>
      </c>
      <c r="Y52" s="68" t="s">
        <v>70</v>
      </c>
      <c r="Z52" s="87">
        <f t="shared" si="12"/>
        <v>0</v>
      </c>
      <c r="AA52" s="63">
        <f t="shared" si="7"/>
        <v>4.9087385212340517E-2</v>
      </c>
      <c r="AB52" s="63">
        <f t="shared" si="8"/>
        <v>0.78539816339744828</v>
      </c>
      <c r="AC52" s="64">
        <f t="shared" si="9"/>
        <v>6.25E-2</v>
      </c>
      <c r="AD52" s="88">
        <f t="shared" si="13"/>
        <v>0</v>
      </c>
      <c r="AE52" s="89" t="str">
        <f t="shared" si="14"/>
        <v>NG</v>
      </c>
      <c r="AL52" s="1"/>
      <c r="AM52" s="1"/>
    </row>
    <row r="53" spans="2:39" ht="13.5" customHeight="1" x14ac:dyDescent="0.15">
      <c r="B53" s="5"/>
      <c r="C53" s="6"/>
      <c r="D53" s="6"/>
      <c r="E53" s="18"/>
      <c r="F53" s="7"/>
      <c r="G53" s="15" t="s">
        <v>4</v>
      </c>
      <c r="H53" s="153" t="str">
        <f>IFERROR(VLOOKUP(I34,S41:AE65,9,0),"")</f>
        <v/>
      </c>
      <c r="I53" s="153"/>
      <c r="J53" s="14" t="s">
        <v>122</v>
      </c>
      <c r="K53" s="5"/>
      <c r="L53" s="5"/>
      <c r="M53" s="5"/>
      <c r="N53" s="18"/>
      <c r="O53" s="18"/>
      <c r="P53" s="18"/>
      <c r="Q53" s="8"/>
      <c r="R53" s="9"/>
      <c r="S53" s="43" t="s">
        <v>96</v>
      </c>
      <c r="T53" s="65">
        <v>360</v>
      </c>
      <c r="U53" s="81" t="s">
        <v>71</v>
      </c>
      <c r="V53" s="67">
        <v>30</v>
      </c>
      <c r="W53" s="82" t="s">
        <v>71</v>
      </c>
      <c r="X53" s="65">
        <v>300</v>
      </c>
      <c r="Y53" s="68" t="s">
        <v>42</v>
      </c>
      <c r="Z53" s="87">
        <f t="shared" si="12"/>
        <v>0</v>
      </c>
      <c r="AA53" s="63">
        <f t="shared" si="7"/>
        <v>7.0685834705770348E-2</v>
      </c>
      <c r="AB53" s="63">
        <f t="shared" si="8"/>
        <v>0.94247779607693793</v>
      </c>
      <c r="AC53" s="64">
        <f t="shared" si="9"/>
        <v>7.4999999999999997E-2</v>
      </c>
      <c r="AD53" s="88">
        <f t="shared" si="13"/>
        <v>0</v>
      </c>
      <c r="AE53" s="89" t="str">
        <f t="shared" si="14"/>
        <v>NG</v>
      </c>
      <c r="AL53" s="1"/>
      <c r="AM53" s="1"/>
    </row>
    <row r="54" spans="2:39" ht="13.5" customHeight="1" x14ac:dyDescent="0.15">
      <c r="B54" s="5"/>
      <c r="C54" s="6"/>
      <c r="D54" s="6"/>
      <c r="E54" s="18"/>
      <c r="F54" s="7"/>
      <c r="G54" s="5"/>
      <c r="H54" s="5"/>
      <c r="I54" s="5"/>
      <c r="J54" s="5"/>
      <c r="K54" s="5"/>
      <c r="L54" s="5"/>
      <c r="M54" s="5"/>
      <c r="N54" s="18"/>
      <c r="O54" s="18"/>
      <c r="P54" s="18"/>
      <c r="Q54" s="8"/>
      <c r="R54" s="9"/>
      <c r="S54" s="43" t="s">
        <v>97</v>
      </c>
      <c r="T54" s="65">
        <v>414</v>
      </c>
      <c r="U54" s="81" t="s">
        <v>71</v>
      </c>
      <c r="V54" s="67">
        <v>32</v>
      </c>
      <c r="W54" s="82" t="s">
        <v>71</v>
      </c>
      <c r="X54" s="65">
        <v>350</v>
      </c>
      <c r="Y54" s="68" t="s">
        <v>42</v>
      </c>
      <c r="Z54" s="87">
        <f t="shared" si="12"/>
        <v>0</v>
      </c>
      <c r="AA54" s="63">
        <f t="shared" si="7"/>
        <v>9.6211275016187411E-2</v>
      </c>
      <c r="AB54" s="63">
        <f t="shared" si="8"/>
        <v>1.0995574287564276</v>
      </c>
      <c r="AC54" s="64">
        <f t="shared" si="9"/>
        <v>8.7499999999999994E-2</v>
      </c>
      <c r="AD54" s="88">
        <f t="shared" si="13"/>
        <v>0</v>
      </c>
      <c r="AE54" s="89" t="str">
        <f t="shared" si="14"/>
        <v>NG</v>
      </c>
      <c r="AM54" s="1"/>
    </row>
    <row r="55" spans="2:39" ht="13.5" customHeight="1" x14ac:dyDescent="0.15">
      <c r="B55" s="5"/>
      <c r="C55" s="6"/>
      <c r="D55" s="6"/>
      <c r="E55" s="18"/>
      <c r="F55" s="7"/>
      <c r="G55" s="15" t="s">
        <v>8</v>
      </c>
      <c r="H55" s="17" t="s">
        <v>124</v>
      </c>
      <c r="I55" s="17"/>
      <c r="J55" s="17"/>
      <c r="K55" s="12"/>
      <c r="L55" s="12"/>
      <c r="M55" s="12"/>
      <c r="N55" s="18"/>
      <c r="O55" s="18"/>
      <c r="P55" s="18"/>
      <c r="Q55" s="8"/>
      <c r="R55" s="9"/>
      <c r="S55" s="43" t="s">
        <v>98</v>
      </c>
      <c r="T55" s="65">
        <v>470</v>
      </c>
      <c r="U55" s="81" t="s">
        <v>71</v>
      </c>
      <c r="V55" s="67">
        <v>35</v>
      </c>
      <c r="W55" s="82" t="s">
        <v>71</v>
      </c>
      <c r="X55" s="65">
        <v>400</v>
      </c>
      <c r="Y55" s="68" t="s">
        <v>42</v>
      </c>
      <c r="Z55" s="87">
        <f t="shared" si="12"/>
        <v>0</v>
      </c>
      <c r="AA55" s="63">
        <f t="shared" si="7"/>
        <v>0.12566370614359174</v>
      </c>
      <c r="AB55" s="63">
        <f t="shared" si="8"/>
        <v>1.2566370614359172</v>
      </c>
      <c r="AC55" s="64">
        <f t="shared" si="9"/>
        <v>0.1</v>
      </c>
      <c r="AD55" s="88">
        <f t="shared" si="13"/>
        <v>0</v>
      </c>
      <c r="AE55" s="89" t="str">
        <f t="shared" si="14"/>
        <v>NG</v>
      </c>
      <c r="AM55" s="1"/>
    </row>
    <row r="56" spans="2:39" ht="13.5" customHeight="1" x14ac:dyDescent="0.15">
      <c r="B56" s="5"/>
      <c r="C56" s="6"/>
      <c r="D56" s="6"/>
      <c r="E56" s="18"/>
      <c r="F56" s="7"/>
      <c r="G56" s="15" t="s">
        <v>4</v>
      </c>
      <c r="H56" s="153" t="str">
        <f>IFERROR(VLOOKUP(I34,S41:AE65,12,0),"")</f>
        <v/>
      </c>
      <c r="I56" s="153"/>
      <c r="J56" s="17" t="s">
        <v>9</v>
      </c>
      <c r="K56" s="12"/>
      <c r="L56" s="15" t="s">
        <v>51</v>
      </c>
      <c r="M56" s="109" t="str">
        <f>IFERROR(VLOOKUP(I34,S41:AE65,13,0),"")</f>
        <v/>
      </c>
      <c r="N56" s="5"/>
      <c r="O56" s="5"/>
      <c r="P56" s="18"/>
      <c r="Q56" s="8"/>
      <c r="S56" s="43" t="s">
        <v>99</v>
      </c>
      <c r="T56" s="65">
        <v>526</v>
      </c>
      <c r="U56" s="81" t="s">
        <v>71</v>
      </c>
      <c r="V56" s="67">
        <v>38</v>
      </c>
      <c r="W56" s="82" t="s">
        <v>71</v>
      </c>
      <c r="X56" s="65">
        <v>450</v>
      </c>
      <c r="Y56" s="68" t="s">
        <v>42</v>
      </c>
      <c r="Z56" s="87">
        <f t="shared" si="12"/>
        <v>0</v>
      </c>
      <c r="AA56" s="63">
        <f t="shared" si="7"/>
        <v>0.15904312808798327</v>
      </c>
      <c r="AB56" s="63">
        <f t="shared" si="8"/>
        <v>1.4137166941154069</v>
      </c>
      <c r="AC56" s="64">
        <f t="shared" si="9"/>
        <v>0.11249999999999999</v>
      </c>
      <c r="AD56" s="88">
        <f t="shared" si="13"/>
        <v>0</v>
      </c>
      <c r="AE56" s="89" t="str">
        <f t="shared" si="14"/>
        <v>NG</v>
      </c>
      <c r="AM56" s="1"/>
    </row>
    <row r="57" spans="2:39" ht="13.5" customHeight="1" x14ac:dyDescent="0.15">
      <c r="B57" s="5"/>
      <c r="C57" s="6"/>
      <c r="D57" s="6"/>
      <c r="E57" s="18"/>
      <c r="F57" s="7"/>
      <c r="G57" s="5"/>
      <c r="H57" s="5"/>
      <c r="I57" s="5"/>
      <c r="J57" s="5"/>
      <c r="K57" s="5"/>
      <c r="L57" s="5"/>
      <c r="M57" s="5"/>
      <c r="N57" s="5"/>
      <c r="O57" s="5"/>
      <c r="P57" s="18"/>
      <c r="Q57" s="8"/>
      <c r="S57" s="43" t="s">
        <v>100</v>
      </c>
      <c r="T57" s="65">
        <v>582</v>
      </c>
      <c r="U57" s="81" t="s">
        <v>71</v>
      </c>
      <c r="V57" s="67">
        <v>42</v>
      </c>
      <c r="W57" s="82" t="s">
        <v>71</v>
      </c>
      <c r="X57" s="65">
        <v>500</v>
      </c>
      <c r="Y57" s="68" t="s">
        <v>42</v>
      </c>
      <c r="Z57" s="87">
        <f t="shared" si="12"/>
        <v>0</v>
      </c>
      <c r="AA57" s="63">
        <f t="shared" si="7"/>
        <v>0.19634954084936207</v>
      </c>
      <c r="AB57" s="63">
        <f t="shared" si="8"/>
        <v>1.5707963267948966</v>
      </c>
      <c r="AC57" s="64">
        <f t="shared" si="9"/>
        <v>0.125</v>
      </c>
      <c r="AD57" s="88">
        <f t="shared" si="13"/>
        <v>0</v>
      </c>
      <c r="AE57" s="89" t="str">
        <f t="shared" si="14"/>
        <v>NG</v>
      </c>
      <c r="AM57" s="1"/>
    </row>
    <row r="58" spans="2:39" ht="13.5" customHeight="1" x14ac:dyDescent="0.15">
      <c r="B58" s="5"/>
      <c r="C58" s="6"/>
      <c r="D58" s="6"/>
      <c r="E58" s="18"/>
      <c r="F58" s="18"/>
      <c r="G58" s="13" t="s">
        <v>49</v>
      </c>
      <c r="H58" s="154" t="str">
        <f>IFERROR(VLOOKUP(I34,S41:AE65,8,0),"")</f>
        <v/>
      </c>
      <c r="I58" s="154"/>
      <c r="J58" s="8" t="s">
        <v>125</v>
      </c>
      <c r="K58" s="2"/>
      <c r="L58" s="2"/>
      <c r="M58" s="2"/>
      <c r="N58" s="5"/>
      <c r="O58" s="5"/>
      <c r="P58" s="5"/>
      <c r="Q58" s="8"/>
      <c r="S58" s="43" t="s">
        <v>101</v>
      </c>
      <c r="T58" s="65">
        <v>700</v>
      </c>
      <c r="U58" s="81" t="s">
        <v>71</v>
      </c>
      <c r="V58" s="67">
        <v>50</v>
      </c>
      <c r="W58" s="82" t="s">
        <v>71</v>
      </c>
      <c r="X58" s="65">
        <v>600</v>
      </c>
      <c r="Y58" s="68" t="s">
        <v>42</v>
      </c>
      <c r="Z58" s="87">
        <f t="shared" si="12"/>
        <v>0</v>
      </c>
      <c r="AA58" s="63">
        <f t="shared" si="7"/>
        <v>0.28274333882308139</v>
      </c>
      <c r="AB58" s="63">
        <f t="shared" si="8"/>
        <v>1.8849555921538759</v>
      </c>
      <c r="AC58" s="64">
        <f t="shared" si="9"/>
        <v>0.15</v>
      </c>
      <c r="AD58" s="88">
        <f t="shared" si="13"/>
        <v>0</v>
      </c>
      <c r="AE58" s="89" t="str">
        <f t="shared" si="14"/>
        <v>NG</v>
      </c>
      <c r="AM58" s="1"/>
    </row>
    <row r="59" spans="2:39" ht="13.5" customHeight="1" x14ac:dyDescent="0.15">
      <c r="B59" s="5"/>
      <c r="C59" s="18"/>
      <c r="D59" s="18"/>
      <c r="E59" s="18"/>
      <c r="F59" s="18"/>
      <c r="G59" s="54"/>
      <c r="H59" s="54"/>
      <c r="I59" s="19"/>
      <c r="J59" s="19"/>
      <c r="K59" s="18"/>
      <c r="L59" s="18"/>
      <c r="M59" s="18"/>
      <c r="N59" s="5"/>
      <c r="O59" s="5"/>
      <c r="P59" s="5"/>
      <c r="Q59" s="5"/>
      <c r="S59" s="43" t="s">
        <v>102</v>
      </c>
      <c r="T59" s="65">
        <v>816</v>
      </c>
      <c r="U59" s="81" t="s">
        <v>71</v>
      </c>
      <c r="V59" s="67">
        <v>58</v>
      </c>
      <c r="W59" s="82" t="s">
        <v>71</v>
      </c>
      <c r="X59" s="65">
        <v>700</v>
      </c>
      <c r="Y59" s="68" t="s">
        <v>42</v>
      </c>
      <c r="Z59" s="87">
        <f t="shared" si="12"/>
        <v>0</v>
      </c>
      <c r="AA59" s="63">
        <f t="shared" si="7"/>
        <v>0.38484510006474965</v>
      </c>
      <c r="AB59" s="63">
        <f t="shared" si="8"/>
        <v>2.1991148575128552</v>
      </c>
      <c r="AC59" s="64">
        <f t="shared" si="9"/>
        <v>0.17499999999999999</v>
      </c>
      <c r="AD59" s="88">
        <f t="shared" si="13"/>
        <v>0</v>
      </c>
      <c r="AE59" s="89" t="str">
        <f t="shared" si="14"/>
        <v>NG</v>
      </c>
      <c r="AM59" s="1"/>
    </row>
    <row r="60" spans="2:39" ht="13.5" customHeight="1" x14ac:dyDescent="0.15">
      <c r="B60" s="5"/>
      <c r="C60" s="18"/>
      <c r="D60" s="18"/>
      <c r="E60" s="18"/>
      <c r="F60" s="18"/>
      <c r="G60" s="6" t="str">
        <f>IF(AND(L26&lt;H58),"Q1&lt;Q3よりOK",IF(L26="入力情報不足NG","入力情報不足NG",IF(L26&gt;=H58,"Q1≧Q3よりNG")))</f>
        <v>入力情報不足NG</v>
      </c>
      <c r="H60" s="54"/>
      <c r="I60" s="19"/>
      <c r="J60" s="19"/>
      <c r="K60" s="6"/>
      <c r="L60" s="6"/>
      <c r="M60" s="6"/>
      <c r="N60" s="5"/>
      <c r="O60" s="5"/>
      <c r="P60" s="5"/>
      <c r="Q60" s="5"/>
      <c r="S60" s="43" t="s">
        <v>103</v>
      </c>
      <c r="T60" s="65">
        <v>932</v>
      </c>
      <c r="U60" s="81" t="s">
        <v>71</v>
      </c>
      <c r="V60" s="67">
        <v>66</v>
      </c>
      <c r="W60" s="82" t="s">
        <v>71</v>
      </c>
      <c r="X60" s="65">
        <v>800</v>
      </c>
      <c r="Y60" s="68" t="s">
        <v>42</v>
      </c>
      <c r="Z60" s="87">
        <f t="shared" si="12"/>
        <v>0</v>
      </c>
      <c r="AA60" s="63">
        <f t="shared" si="7"/>
        <v>0.50265482457436694</v>
      </c>
      <c r="AB60" s="63">
        <f t="shared" si="8"/>
        <v>2.5132741228718345</v>
      </c>
      <c r="AC60" s="64">
        <f t="shared" si="9"/>
        <v>0.2</v>
      </c>
      <c r="AD60" s="88">
        <f t="shared" si="13"/>
        <v>0</v>
      </c>
      <c r="AE60" s="89" t="str">
        <f t="shared" si="14"/>
        <v>NG</v>
      </c>
      <c r="AM60" s="1"/>
    </row>
    <row r="61" spans="2:39" ht="13.5" customHeight="1" x14ac:dyDescent="0.15">
      <c r="B61" s="5"/>
      <c r="C61" s="18"/>
      <c r="D61" s="18"/>
      <c r="E61" s="18"/>
      <c r="F61" s="18"/>
      <c r="G61" s="5"/>
      <c r="H61" s="5"/>
      <c r="I61" s="5"/>
      <c r="J61" s="5"/>
      <c r="K61" s="5"/>
      <c r="L61" s="5"/>
      <c r="M61" s="5"/>
      <c r="N61" s="5"/>
      <c r="O61" s="5"/>
      <c r="P61" s="5"/>
      <c r="Q61" s="5"/>
      <c r="S61" s="43" t="s">
        <v>104</v>
      </c>
      <c r="T61" s="65">
        <v>1050</v>
      </c>
      <c r="U61" s="81" t="s">
        <v>71</v>
      </c>
      <c r="V61" s="67">
        <v>75</v>
      </c>
      <c r="W61" s="82" t="s">
        <v>71</v>
      </c>
      <c r="X61" s="65">
        <v>900</v>
      </c>
      <c r="Y61" s="68" t="s">
        <v>42</v>
      </c>
      <c r="Z61" s="87">
        <f t="shared" si="12"/>
        <v>0</v>
      </c>
      <c r="AA61" s="63">
        <f t="shared" si="7"/>
        <v>0.63617251235193306</v>
      </c>
      <c r="AB61" s="63">
        <f t="shared" si="8"/>
        <v>2.8274333882308138</v>
      </c>
      <c r="AC61" s="64">
        <f t="shared" si="9"/>
        <v>0.22499999999999998</v>
      </c>
      <c r="AD61" s="88">
        <f t="shared" si="13"/>
        <v>0</v>
      </c>
      <c r="AE61" s="89" t="str">
        <f t="shared" si="14"/>
        <v>NG</v>
      </c>
      <c r="AM61" s="1"/>
    </row>
    <row r="62" spans="2:39" ht="13.5" customHeight="1" x14ac:dyDescent="0.15">
      <c r="C62" s="93"/>
      <c r="D62" s="93"/>
      <c r="E62" s="106"/>
      <c r="F62" s="94"/>
      <c r="G62" s="94"/>
      <c r="H62" s="94"/>
      <c r="I62" s="94"/>
      <c r="J62" s="94"/>
      <c r="K62" s="94"/>
      <c r="L62" s="94"/>
      <c r="M62" s="94"/>
      <c r="N62" s="94"/>
      <c r="O62" s="94"/>
      <c r="P62" s="94"/>
      <c r="Q62" s="94"/>
      <c r="S62" s="43" t="s">
        <v>105</v>
      </c>
      <c r="T62" s="65">
        <v>1164</v>
      </c>
      <c r="U62" s="81" t="s">
        <v>72</v>
      </c>
      <c r="V62" s="67">
        <v>82</v>
      </c>
      <c r="W62" s="82" t="s">
        <v>72</v>
      </c>
      <c r="X62" s="65">
        <v>1000</v>
      </c>
      <c r="Y62" s="68" t="s">
        <v>73</v>
      </c>
      <c r="Z62" s="87">
        <f t="shared" si="12"/>
        <v>0</v>
      </c>
      <c r="AA62" s="63">
        <f t="shared" si="7"/>
        <v>0.78539816339744828</v>
      </c>
      <c r="AB62" s="63">
        <f t="shared" si="8"/>
        <v>3.1415926535897931</v>
      </c>
      <c r="AC62" s="64">
        <f t="shared" si="9"/>
        <v>0.25</v>
      </c>
      <c r="AD62" s="88">
        <f t="shared" si="13"/>
        <v>0</v>
      </c>
      <c r="AE62" s="89" t="str">
        <f t="shared" si="14"/>
        <v>NG</v>
      </c>
      <c r="AM62" s="1"/>
    </row>
    <row r="63" spans="2:39" ht="13.5" customHeight="1" x14ac:dyDescent="0.15">
      <c r="C63" s="93"/>
      <c r="D63" s="93"/>
      <c r="E63" s="106"/>
      <c r="F63" s="94"/>
      <c r="G63" s="94"/>
      <c r="H63" s="94"/>
      <c r="I63" s="94"/>
      <c r="J63" s="94"/>
      <c r="K63" s="94"/>
      <c r="L63" s="94"/>
      <c r="M63" s="94"/>
      <c r="N63" s="94"/>
      <c r="O63" s="94"/>
      <c r="P63" s="94"/>
      <c r="Q63" s="94"/>
      <c r="S63" s="43" t="s">
        <v>106</v>
      </c>
      <c r="T63" s="65">
        <v>1276</v>
      </c>
      <c r="U63" s="81" t="s">
        <v>72</v>
      </c>
      <c r="V63" s="67">
        <v>88</v>
      </c>
      <c r="W63" s="82" t="s">
        <v>72</v>
      </c>
      <c r="X63" s="65">
        <v>1100</v>
      </c>
      <c r="Y63" s="68" t="s">
        <v>73</v>
      </c>
      <c r="Z63" s="87">
        <f t="shared" si="12"/>
        <v>0</v>
      </c>
      <c r="AA63" s="63">
        <f t="shared" si="7"/>
        <v>0.95033177771091248</v>
      </c>
      <c r="AB63" s="63">
        <f t="shared" si="8"/>
        <v>3.4557519189487729</v>
      </c>
      <c r="AC63" s="64">
        <f t="shared" si="9"/>
        <v>0.27499999999999997</v>
      </c>
      <c r="AD63" s="88">
        <f t="shared" si="13"/>
        <v>0</v>
      </c>
      <c r="AE63" s="89" t="str">
        <f t="shared" si="14"/>
        <v>NG</v>
      </c>
      <c r="AM63" s="1"/>
    </row>
    <row r="64" spans="2:39" ht="13.5" customHeight="1" x14ac:dyDescent="0.15">
      <c r="C64" s="152"/>
      <c r="D64" s="100"/>
      <c r="E64" s="94"/>
      <c r="F64" s="94"/>
      <c r="G64" s="94"/>
      <c r="H64" s="94"/>
      <c r="I64" s="94"/>
      <c r="J64" s="94"/>
      <c r="K64" s="94"/>
      <c r="L64" s="94"/>
      <c r="M64" s="94"/>
      <c r="N64" s="94"/>
      <c r="O64" s="94"/>
      <c r="P64" s="94"/>
      <c r="Q64" s="94"/>
      <c r="S64" s="43" t="s">
        <v>107</v>
      </c>
      <c r="T64" s="65">
        <v>1390</v>
      </c>
      <c r="U64" s="81" t="s">
        <v>72</v>
      </c>
      <c r="V64" s="67">
        <v>95</v>
      </c>
      <c r="W64" s="82" t="s">
        <v>72</v>
      </c>
      <c r="X64" s="65">
        <v>1200</v>
      </c>
      <c r="Y64" s="68" t="s">
        <v>73</v>
      </c>
      <c r="Z64" s="87">
        <f t="shared" si="12"/>
        <v>0</v>
      </c>
      <c r="AA64" s="63">
        <f t="shared" si="7"/>
        <v>1.1309733552923256</v>
      </c>
      <c r="AB64" s="63">
        <f t="shared" si="8"/>
        <v>3.7699111843077517</v>
      </c>
      <c r="AC64" s="64">
        <f t="shared" si="9"/>
        <v>0.3</v>
      </c>
      <c r="AD64" s="88">
        <f t="shared" si="13"/>
        <v>0</v>
      </c>
      <c r="AE64" s="89" t="str">
        <f t="shared" si="14"/>
        <v>NG</v>
      </c>
      <c r="AM64" s="1"/>
    </row>
    <row r="65" spans="3:39" ht="13.5" customHeight="1" x14ac:dyDescent="0.15">
      <c r="C65" s="152"/>
      <c r="D65" s="100"/>
      <c r="E65" s="94"/>
      <c r="F65" s="94"/>
      <c r="G65" s="94"/>
      <c r="H65" s="94"/>
      <c r="I65" s="94"/>
      <c r="J65" s="94"/>
      <c r="K65" s="94"/>
      <c r="L65" s="94"/>
      <c r="M65" s="94"/>
      <c r="N65" s="94"/>
      <c r="O65" s="94"/>
      <c r="P65" s="94"/>
      <c r="Q65" s="94"/>
      <c r="S65" s="46" t="s">
        <v>108</v>
      </c>
      <c r="T65" s="71">
        <v>1506</v>
      </c>
      <c r="U65" s="83" t="s">
        <v>72</v>
      </c>
      <c r="V65" s="84">
        <v>103</v>
      </c>
      <c r="W65" s="85" t="s">
        <v>72</v>
      </c>
      <c r="X65" s="71">
        <v>1350</v>
      </c>
      <c r="Y65" s="74" t="s">
        <v>74</v>
      </c>
      <c r="Z65" s="90">
        <f t="shared" si="12"/>
        <v>0</v>
      </c>
      <c r="AA65" s="76">
        <f t="shared" si="7"/>
        <v>1.4313881527918495</v>
      </c>
      <c r="AB65" s="76">
        <f t="shared" si="8"/>
        <v>4.2411500823462207</v>
      </c>
      <c r="AC65" s="77">
        <f t="shared" si="9"/>
        <v>0.33750000000000002</v>
      </c>
      <c r="AD65" s="91">
        <f t="shared" si="13"/>
        <v>0</v>
      </c>
      <c r="AE65" s="92" t="str">
        <f>IF(AND(0.6&lt;AD65,AD65&lt;3),"OK",IF(AD65&gt;=3,"NG",IF(AD65&lt;=0.6,"NG")))</f>
        <v>NG</v>
      </c>
      <c r="AM65" s="1"/>
    </row>
    <row r="66" spans="3:39" ht="17.25" customHeight="1" x14ac:dyDescent="0.15">
      <c r="C66" s="94"/>
      <c r="D66" s="94"/>
      <c r="E66" s="94"/>
      <c r="F66" s="94"/>
      <c r="G66" s="94"/>
      <c r="H66" s="94"/>
      <c r="I66" s="94"/>
      <c r="J66" s="94"/>
      <c r="K66" s="94"/>
      <c r="L66" s="94"/>
      <c r="M66" s="94"/>
      <c r="N66" s="94"/>
      <c r="O66" s="94"/>
      <c r="P66" s="94"/>
      <c r="Q66" s="94"/>
    </row>
    <row r="67" spans="3:39" ht="17.25" customHeight="1" x14ac:dyDescent="0.15"/>
  </sheetData>
  <sheetProtection algorithmName="SHA-512" hashValue="m0DSyysho5BH8qVGP+gFKvoFH4d+94sFN/CzMM4mZFQXxcBD8CSly0CJL6B3ddQo3JGuhS3NozPqLFSTThN9Hg==" saltValue="+CsYkCUO6JjwJpDK5s10YQ==" spinCount="100000" sheet="1" objects="1" scenarios="1" selectLockedCells="1"/>
  <protectedRanges>
    <protectedRange sqref="R4" name="範囲2"/>
    <protectedRange sqref="H4:J4" name="範囲1"/>
  </protectedRanges>
  <mergeCells count="37">
    <mergeCell ref="G22:H22"/>
    <mergeCell ref="M3:P3"/>
    <mergeCell ref="S6:T9"/>
    <mergeCell ref="U6:U9"/>
    <mergeCell ref="V6:V9"/>
    <mergeCell ref="S16:T19"/>
    <mergeCell ref="U16:U19"/>
    <mergeCell ref="V16:V19"/>
    <mergeCell ref="E34:F34"/>
    <mergeCell ref="L26:M26"/>
    <mergeCell ref="S26:S27"/>
    <mergeCell ref="T26:T27"/>
    <mergeCell ref="U26:U27"/>
    <mergeCell ref="X26:X27"/>
    <mergeCell ref="Y26:Y27"/>
    <mergeCell ref="Z26:Z27"/>
    <mergeCell ref="AD26:AE27"/>
    <mergeCell ref="E32:F32"/>
    <mergeCell ref="V26:V27"/>
    <mergeCell ref="W26:W27"/>
    <mergeCell ref="H45:I45"/>
    <mergeCell ref="S39:S40"/>
    <mergeCell ref="T39:T40"/>
    <mergeCell ref="U39:U40"/>
    <mergeCell ref="V39:V40"/>
    <mergeCell ref="Y39:Y40"/>
    <mergeCell ref="Z39:Z40"/>
    <mergeCell ref="AD39:AE40"/>
    <mergeCell ref="H40:I40"/>
    <mergeCell ref="H43:I43"/>
    <mergeCell ref="W39:W40"/>
    <mergeCell ref="X39:X40"/>
    <mergeCell ref="C50:C51"/>
    <mergeCell ref="H53:I53"/>
    <mergeCell ref="H56:I56"/>
    <mergeCell ref="H58:I58"/>
    <mergeCell ref="C64:C65"/>
  </mergeCells>
  <phoneticPr fontId="2"/>
  <dataValidations count="5">
    <dataValidation type="list" allowBlank="1" showInputMessage="1" showErrorMessage="1" sqref="I34">
      <formula1>$S$41:$S$65</formula1>
    </dataValidation>
    <dataValidation type="list" allowBlank="1" showInputMessage="1" showErrorMessage="1" sqref="I32">
      <formula1>$S$28:$S$37</formula1>
    </dataValidation>
    <dataValidation type="list" allowBlank="1" showInputMessage="1" showErrorMessage="1" sqref="G22">
      <formula1>$T$10:$T$14</formula1>
    </dataValidation>
    <dataValidation type="list" allowBlank="1" showInputMessage="1" showErrorMessage="1" sqref="IL4 WUX983050 WLB983050 WBF983050 VRJ983050 VHN983050 UXR983050 UNV983050 UDZ983050 TUD983050 TKH983050 TAL983050 SQP983050 SGT983050 RWX983050 RNB983050 RDF983050 QTJ983050 QJN983050 PZR983050 PPV983050 PFZ983050 OWD983050 OMH983050 OCL983050 NSP983050 NIT983050 MYX983050 MPB983050 MFF983050 LVJ983050 LLN983050 LBR983050 KRV983050 KHZ983050 JYD983050 JOH983050 JEL983050 IUP983050 IKT983050 IAX983050 HRB983050 HHF983050 GXJ983050 GNN983050 GDR983050 FTV983050 FJZ983050 FAD983050 EQH983050 EGL983050 DWP983050 DMT983050 DCX983050 CTB983050 CJF983050 BZJ983050 BPN983050 BFR983050 AVV983050 ALZ983050 ACD983050 SH983050 IL983050 WUX917514 WLB917514 WBF917514 VRJ917514 VHN917514 UXR917514 UNV917514 UDZ917514 TUD917514 TKH917514 TAL917514 SQP917514 SGT917514 RWX917514 RNB917514 RDF917514 QTJ917514 QJN917514 PZR917514 PPV917514 PFZ917514 OWD917514 OMH917514 OCL917514 NSP917514 NIT917514 MYX917514 MPB917514 MFF917514 LVJ917514 LLN917514 LBR917514 KRV917514 KHZ917514 JYD917514 JOH917514 JEL917514 IUP917514 IKT917514 IAX917514 HRB917514 HHF917514 GXJ917514 GNN917514 GDR917514 FTV917514 FJZ917514 FAD917514 EQH917514 EGL917514 DWP917514 DMT917514 DCX917514 CTB917514 CJF917514 BZJ917514 BPN917514 BFR917514 AVV917514 ALZ917514 ACD917514 SH917514 IL917514 WUX851978 WLB851978 WBF851978 VRJ851978 VHN851978 UXR851978 UNV851978 UDZ851978 TUD851978 TKH851978 TAL851978 SQP851978 SGT851978 RWX851978 RNB851978 RDF851978 QTJ851978 QJN851978 PZR851978 PPV851978 PFZ851978 OWD851978 OMH851978 OCL851978 NSP851978 NIT851978 MYX851978 MPB851978 MFF851978 LVJ851978 LLN851978 LBR851978 KRV851978 KHZ851978 JYD851978 JOH851978 JEL851978 IUP851978 IKT851978 IAX851978 HRB851978 HHF851978 GXJ851978 GNN851978 GDR851978 FTV851978 FJZ851978 FAD851978 EQH851978 EGL851978 DWP851978 DMT851978 DCX851978 CTB851978 CJF851978 BZJ851978 BPN851978 BFR851978 AVV851978 ALZ851978 ACD851978 SH851978 IL851978 WUX786442 WLB786442 WBF786442 VRJ786442 VHN786442 UXR786442 UNV786442 UDZ786442 TUD786442 TKH786442 TAL786442 SQP786442 SGT786442 RWX786442 RNB786442 RDF786442 QTJ786442 QJN786442 PZR786442 PPV786442 PFZ786442 OWD786442 OMH786442 OCL786442 NSP786442 NIT786442 MYX786442 MPB786442 MFF786442 LVJ786442 LLN786442 LBR786442 KRV786442 KHZ786442 JYD786442 JOH786442 JEL786442 IUP786442 IKT786442 IAX786442 HRB786442 HHF786442 GXJ786442 GNN786442 GDR786442 FTV786442 FJZ786442 FAD786442 EQH786442 EGL786442 DWP786442 DMT786442 DCX786442 CTB786442 CJF786442 BZJ786442 BPN786442 BFR786442 AVV786442 ALZ786442 ACD786442 SH786442 IL786442 WUX720906 WLB720906 WBF720906 VRJ720906 VHN720906 UXR720906 UNV720906 UDZ720906 TUD720906 TKH720906 TAL720906 SQP720906 SGT720906 RWX720906 RNB720906 RDF720906 QTJ720906 QJN720906 PZR720906 PPV720906 PFZ720906 OWD720906 OMH720906 OCL720906 NSP720906 NIT720906 MYX720906 MPB720906 MFF720906 LVJ720906 LLN720906 LBR720906 KRV720906 KHZ720906 JYD720906 JOH720906 JEL720906 IUP720906 IKT720906 IAX720906 HRB720906 HHF720906 GXJ720906 GNN720906 GDR720906 FTV720906 FJZ720906 FAD720906 EQH720906 EGL720906 DWP720906 DMT720906 DCX720906 CTB720906 CJF720906 BZJ720906 BPN720906 BFR720906 AVV720906 ALZ720906 ACD720906 SH720906 IL720906 WUX655370 WLB655370 WBF655370 VRJ655370 VHN655370 UXR655370 UNV655370 UDZ655370 TUD655370 TKH655370 TAL655370 SQP655370 SGT655370 RWX655370 RNB655370 RDF655370 QTJ655370 QJN655370 PZR655370 PPV655370 PFZ655370 OWD655370 OMH655370 OCL655370 NSP655370 NIT655370 MYX655370 MPB655370 MFF655370 LVJ655370 LLN655370 LBR655370 KRV655370 KHZ655370 JYD655370 JOH655370 JEL655370 IUP655370 IKT655370 IAX655370 HRB655370 HHF655370 GXJ655370 GNN655370 GDR655370 FTV655370 FJZ655370 FAD655370 EQH655370 EGL655370 DWP655370 DMT655370 DCX655370 CTB655370 CJF655370 BZJ655370 BPN655370 BFR655370 AVV655370 ALZ655370 ACD655370 SH655370 IL655370 WUX589834 WLB589834 WBF589834 VRJ589834 VHN589834 UXR589834 UNV589834 UDZ589834 TUD589834 TKH589834 TAL589834 SQP589834 SGT589834 RWX589834 RNB589834 RDF589834 QTJ589834 QJN589834 PZR589834 PPV589834 PFZ589834 OWD589834 OMH589834 OCL589834 NSP589834 NIT589834 MYX589834 MPB589834 MFF589834 LVJ589834 LLN589834 LBR589834 KRV589834 KHZ589834 JYD589834 JOH589834 JEL589834 IUP589834 IKT589834 IAX589834 HRB589834 HHF589834 GXJ589834 GNN589834 GDR589834 FTV589834 FJZ589834 FAD589834 EQH589834 EGL589834 DWP589834 DMT589834 DCX589834 CTB589834 CJF589834 BZJ589834 BPN589834 BFR589834 AVV589834 ALZ589834 ACD589834 SH589834 IL589834 WUX524298 WLB524298 WBF524298 VRJ524298 VHN524298 UXR524298 UNV524298 UDZ524298 TUD524298 TKH524298 TAL524298 SQP524298 SGT524298 RWX524298 RNB524298 RDF524298 QTJ524298 QJN524298 PZR524298 PPV524298 PFZ524298 OWD524298 OMH524298 OCL524298 NSP524298 NIT524298 MYX524298 MPB524298 MFF524298 LVJ524298 LLN524298 LBR524298 KRV524298 KHZ524298 JYD524298 JOH524298 JEL524298 IUP524298 IKT524298 IAX524298 HRB524298 HHF524298 GXJ524298 GNN524298 GDR524298 FTV524298 FJZ524298 FAD524298 EQH524298 EGL524298 DWP524298 DMT524298 DCX524298 CTB524298 CJF524298 BZJ524298 BPN524298 BFR524298 AVV524298 ALZ524298 ACD524298 SH524298 IL524298 WUX458762 WLB458762 WBF458762 VRJ458762 VHN458762 UXR458762 UNV458762 UDZ458762 TUD458762 TKH458762 TAL458762 SQP458762 SGT458762 RWX458762 RNB458762 RDF458762 QTJ458762 QJN458762 PZR458762 PPV458762 PFZ458762 OWD458762 OMH458762 OCL458762 NSP458762 NIT458762 MYX458762 MPB458762 MFF458762 LVJ458762 LLN458762 LBR458762 KRV458762 KHZ458762 JYD458762 JOH458762 JEL458762 IUP458762 IKT458762 IAX458762 HRB458762 HHF458762 GXJ458762 GNN458762 GDR458762 FTV458762 FJZ458762 FAD458762 EQH458762 EGL458762 DWP458762 DMT458762 DCX458762 CTB458762 CJF458762 BZJ458762 BPN458762 BFR458762 AVV458762 ALZ458762 ACD458762 SH458762 IL458762 WUX393226 WLB393226 WBF393226 VRJ393226 VHN393226 UXR393226 UNV393226 UDZ393226 TUD393226 TKH393226 TAL393226 SQP393226 SGT393226 RWX393226 RNB393226 RDF393226 QTJ393226 QJN393226 PZR393226 PPV393226 PFZ393226 OWD393226 OMH393226 OCL393226 NSP393226 NIT393226 MYX393226 MPB393226 MFF393226 LVJ393226 LLN393226 LBR393226 KRV393226 KHZ393226 JYD393226 JOH393226 JEL393226 IUP393226 IKT393226 IAX393226 HRB393226 HHF393226 GXJ393226 GNN393226 GDR393226 FTV393226 FJZ393226 FAD393226 EQH393226 EGL393226 DWP393226 DMT393226 DCX393226 CTB393226 CJF393226 BZJ393226 BPN393226 BFR393226 AVV393226 ALZ393226 ACD393226 SH393226 IL393226 WUX327690 WLB327690 WBF327690 VRJ327690 VHN327690 UXR327690 UNV327690 UDZ327690 TUD327690 TKH327690 TAL327690 SQP327690 SGT327690 RWX327690 RNB327690 RDF327690 QTJ327690 QJN327690 PZR327690 PPV327690 PFZ327690 OWD327690 OMH327690 OCL327690 NSP327690 NIT327690 MYX327690 MPB327690 MFF327690 LVJ327690 LLN327690 LBR327690 KRV327690 KHZ327690 JYD327690 JOH327690 JEL327690 IUP327690 IKT327690 IAX327690 HRB327690 HHF327690 GXJ327690 GNN327690 GDR327690 FTV327690 FJZ327690 FAD327690 EQH327690 EGL327690 DWP327690 DMT327690 DCX327690 CTB327690 CJF327690 BZJ327690 BPN327690 BFR327690 AVV327690 ALZ327690 ACD327690 SH327690 IL327690 WUX262154 WLB262154 WBF262154 VRJ262154 VHN262154 UXR262154 UNV262154 UDZ262154 TUD262154 TKH262154 TAL262154 SQP262154 SGT262154 RWX262154 RNB262154 RDF262154 QTJ262154 QJN262154 PZR262154 PPV262154 PFZ262154 OWD262154 OMH262154 OCL262154 NSP262154 NIT262154 MYX262154 MPB262154 MFF262154 LVJ262154 LLN262154 LBR262154 KRV262154 KHZ262154 JYD262154 JOH262154 JEL262154 IUP262154 IKT262154 IAX262154 HRB262154 HHF262154 GXJ262154 GNN262154 GDR262154 FTV262154 FJZ262154 FAD262154 EQH262154 EGL262154 DWP262154 DMT262154 DCX262154 CTB262154 CJF262154 BZJ262154 BPN262154 BFR262154 AVV262154 ALZ262154 ACD262154 SH262154 IL262154 WUX196618 WLB196618 WBF196618 VRJ196618 VHN196618 UXR196618 UNV196618 UDZ196618 TUD196618 TKH196618 TAL196618 SQP196618 SGT196618 RWX196618 RNB196618 RDF196618 QTJ196618 QJN196618 PZR196618 PPV196618 PFZ196618 OWD196618 OMH196618 OCL196618 NSP196618 NIT196618 MYX196618 MPB196618 MFF196618 LVJ196618 LLN196618 LBR196618 KRV196618 KHZ196618 JYD196618 JOH196618 JEL196618 IUP196618 IKT196618 IAX196618 HRB196618 HHF196618 GXJ196618 GNN196618 GDR196618 FTV196618 FJZ196618 FAD196618 EQH196618 EGL196618 DWP196618 DMT196618 DCX196618 CTB196618 CJF196618 BZJ196618 BPN196618 BFR196618 AVV196618 ALZ196618 ACD196618 SH196618 IL196618 WUX131082 WLB131082 WBF131082 VRJ131082 VHN131082 UXR131082 UNV131082 UDZ131082 TUD131082 TKH131082 TAL131082 SQP131082 SGT131082 RWX131082 RNB131082 RDF131082 QTJ131082 QJN131082 PZR131082 PPV131082 PFZ131082 OWD131082 OMH131082 OCL131082 NSP131082 NIT131082 MYX131082 MPB131082 MFF131082 LVJ131082 LLN131082 LBR131082 KRV131082 KHZ131082 JYD131082 JOH131082 JEL131082 IUP131082 IKT131082 IAX131082 HRB131082 HHF131082 GXJ131082 GNN131082 GDR131082 FTV131082 FJZ131082 FAD131082 EQH131082 EGL131082 DWP131082 DMT131082 DCX131082 CTB131082 CJF131082 BZJ131082 BPN131082 BFR131082 AVV131082 ALZ131082 ACD131082 SH131082 IL131082 WUX65546 WLB65546 WBF65546 VRJ65546 VHN65546 UXR65546 UNV65546 UDZ65546 TUD65546 TKH65546 TAL65546 SQP65546 SGT65546 RWX65546 RNB65546 RDF65546 QTJ65546 QJN65546 PZR65546 PPV65546 PFZ65546 OWD65546 OMH65546 OCL65546 NSP65546 NIT65546 MYX65546 MPB65546 MFF65546 LVJ65546 LLN65546 LBR65546 KRV65546 KHZ65546 JYD65546 JOH65546 JEL65546 IUP65546 IKT65546 IAX65546 HRB65546 HHF65546 GXJ65546 GNN65546 GDR65546 FTV65546 FJZ65546 FAD65546 EQH65546 EGL65546 DWP65546 DMT65546 DCX65546 CTB65546 CJF65546 BZJ65546 BPN65546 BFR65546 AVV65546 ALZ65546 ACD65546 SH65546 IL65546 WUX4 WLB4 WBF4 VRJ4 VHN4 UXR4 UNV4 UDZ4 TUD4 TKH4 TAL4 SQP4 SGT4 RWX4 RNB4 RDF4 QTJ4 QJN4 PZR4 PPV4 PFZ4 OWD4 OMH4 OCL4 NSP4 NIT4 MYX4 MPB4 MFF4 LVJ4 LLN4 LBR4 KRV4 KHZ4 JYD4 JOH4 JEL4 IUP4 IKT4 IAX4 HRB4 HHF4 GXJ4 GNN4 GDR4 FTV4 FJZ4 FAD4 EQH4 EGL4 DWP4 DMT4 DCX4 CTB4 CJF4 BZJ4 BPN4 BFR4 AVV4 ALZ4 ACD4 SH4">
      <formula1>#REF!</formula1>
    </dataValidation>
    <dataValidation type="list" allowBlank="1" showInputMessage="1" showErrorMessage="1" promptTitle="上記の用途地域より選択" prompt="１～５" sqref="E65590:E65591 HT55:HT56 RP55:RP56 ABL55:ABL56 ALH55:ALH56 AVD55:AVD56 BEZ55:BEZ56 BOV55:BOV56 BYR55:BYR56 CIN55:CIN56 CSJ55:CSJ56 DCF55:DCF56 DMB55:DMB56 DVX55:DVX56 EFT55:EFT56 EPP55:EPP56 EZL55:EZL56 FJH55:FJH56 FTD55:FTD56 GCZ55:GCZ56 GMV55:GMV56 GWR55:GWR56 HGN55:HGN56 HQJ55:HQJ56 IAF55:IAF56 IKB55:IKB56 ITX55:ITX56 JDT55:JDT56 JNP55:JNP56 JXL55:JXL56 KHH55:KHH56 KRD55:KRD56 LAZ55:LAZ56 LKV55:LKV56 LUR55:LUR56 MEN55:MEN56 MOJ55:MOJ56 MYF55:MYF56 NIB55:NIB56 NRX55:NRX56 OBT55:OBT56 OLP55:OLP56 OVL55:OVL56 PFH55:PFH56 PPD55:PPD56 PYZ55:PYZ56 QIV55:QIV56 QSR55:QSR56 RCN55:RCN56 RMJ55:RMJ56 RWF55:RWF56 SGB55:SGB56 SPX55:SPX56 SZT55:SZT56 TJP55:TJP56 TTL55:TTL56 UDH55:UDH56 UND55:UND56 UWZ55:UWZ56 VGV55:VGV56 VQR55:VQR56 WAN55:WAN56 WKJ55:WKJ56 WUF55:WUF56 HU65591:HU65592 RQ65591:RQ65592 ABM65591:ABM65592 ALI65591:ALI65592 AVE65591:AVE65592 BFA65591:BFA65592 BOW65591:BOW65592 BYS65591:BYS65592 CIO65591:CIO65592 CSK65591:CSK65592 DCG65591:DCG65592 DMC65591:DMC65592 DVY65591:DVY65592 EFU65591:EFU65592 EPQ65591:EPQ65592 EZM65591:EZM65592 FJI65591:FJI65592 FTE65591:FTE65592 GDA65591:GDA65592 GMW65591:GMW65592 GWS65591:GWS65592 HGO65591:HGO65592 HQK65591:HQK65592 IAG65591:IAG65592 IKC65591:IKC65592 ITY65591:ITY65592 JDU65591:JDU65592 JNQ65591:JNQ65592 JXM65591:JXM65592 KHI65591:KHI65592 KRE65591:KRE65592 LBA65591:LBA65592 LKW65591:LKW65592 LUS65591:LUS65592 MEO65591:MEO65592 MOK65591:MOK65592 MYG65591:MYG65592 NIC65591:NIC65592 NRY65591:NRY65592 OBU65591:OBU65592 OLQ65591:OLQ65592 OVM65591:OVM65592 PFI65591:PFI65592 PPE65591:PPE65592 PZA65591:PZA65592 QIW65591:QIW65592 QSS65591:QSS65592 RCO65591:RCO65592 RMK65591:RMK65592 RWG65591:RWG65592 SGC65591:SGC65592 SPY65591:SPY65592 SZU65591:SZU65592 TJQ65591:TJQ65592 TTM65591:TTM65592 UDI65591:UDI65592 UNE65591:UNE65592 UXA65591:UXA65592 VGW65591:VGW65592 VQS65591:VQS65592 WAO65591:WAO65592 WKK65591:WKK65592 WUG65591:WUG65592 E131126:E131127 HU131127:HU131128 RQ131127:RQ131128 ABM131127:ABM131128 ALI131127:ALI131128 AVE131127:AVE131128 BFA131127:BFA131128 BOW131127:BOW131128 BYS131127:BYS131128 CIO131127:CIO131128 CSK131127:CSK131128 DCG131127:DCG131128 DMC131127:DMC131128 DVY131127:DVY131128 EFU131127:EFU131128 EPQ131127:EPQ131128 EZM131127:EZM131128 FJI131127:FJI131128 FTE131127:FTE131128 GDA131127:GDA131128 GMW131127:GMW131128 GWS131127:GWS131128 HGO131127:HGO131128 HQK131127:HQK131128 IAG131127:IAG131128 IKC131127:IKC131128 ITY131127:ITY131128 JDU131127:JDU131128 JNQ131127:JNQ131128 JXM131127:JXM131128 KHI131127:KHI131128 KRE131127:KRE131128 LBA131127:LBA131128 LKW131127:LKW131128 LUS131127:LUS131128 MEO131127:MEO131128 MOK131127:MOK131128 MYG131127:MYG131128 NIC131127:NIC131128 NRY131127:NRY131128 OBU131127:OBU131128 OLQ131127:OLQ131128 OVM131127:OVM131128 PFI131127:PFI131128 PPE131127:PPE131128 PZA131127:PZA131128 QIW131127:QIW131128 QSS131127:QSS131128 RCO131127:RCO131128 RMK131127:RMK131128 RWG131127:RWG131128 SGC131127:SGC131128 SPY131127:SPY131128 SZU131127:SZU131128 TJQ131127:TJQ131128 TTM131127:TTM131128 UDI131127:UDI131128 UNE131127:UNE131128 UXA131127:UXA131128 VGW131127:VGW131128 VQS131127:VQS131128 WAO131127:WAO131128 WKK131127:WKK131128 WUG131127:WUG131128 E196662:E196663 HU196663:HU196664 RQ196663:RQ196664 ABM196663:ABM196664 ALI196663:ALI196664 AVE196663:AVE196664 BFA196663:BFA196664 BOW196663:BOW196664 BYS196663:BYS196664 CIO196663:CIO196664 CSK196663:CSK196664 DCG196663:DCG196664 DMC196663:DMC196664 DVY196663:DVY196664 EFU196663:EFU196664 EPQ196663:EPQ196664 EZM196663:EZM196664 FJI196663:FJI196664 FTE196663:FTE196664 GDA196663:GDA196664 GMW196663:GMW196664 GWS196663:GWS196664 HGO196663:HGO196664 HQK196663:HQK196664 IAG196663:IAG196664 IKC196663:IKC196664 ITY196663:ITY196664 JDU196663:JDU196664 JNQ196663:JNQ196664 JXM196663:JXM196664 KHI196663:KHI196664 KRE196663:KRE196664 LBA196663:LBA196664 LKW196663:LKW196664 LUS196663:LUS196664 MEO196663:MEO196664 MOK196663:MOK196664 MYG196663:MYG196664 NIC196663:NIC196664 NRY196663:NRY196664 OBU196663:OBU196664 OLQ196663:OLQ196664 OVM196663:OVM196664 PFI196663:PFI196664 PPE196663:PPE196664 PZA196663:PZA196664 QIW196663:QIW196664 QSS196663:QSS196664 RCO196663:RCO196664 RMK196663:RMK196664 RWG196663:RWG196664 SGC196663:SGC196664 SPY196663:SPY196664 SZU196663:SZU196664 TJQ196663:TJQ196664 TTM196663:TTM196664 UDI196663:UDI196664 UNE196663:UNE196664 UXA196663:UXA196664 VGW196663:VGW196664 VQS196663:VQS196664 WAO196663:WAO196664 WKK196663:WKK196664 WUG196663:WUG196664 E262198:E262199 HU262199:HU262200 RQ262199:RQ262200 ABM262199:ABM262200 ALI262199:ALI262200 AVE262199:AVE262200 BFA262199:BFA262200 BOW262199:BOW262200 BYS262199:BYS262200 CIO262199:CIO262200 CSK262199:CSK262200 DCG262199:DCG262200 DMC262199:DMC262200 DVY262199:DVY262200 EFU262199:EFU262200 EPQ262199:EPQ262200 EZM262199:EZM262200 FJI262199:FJI262200 FTE262199:FTE262200 GDA262199:GDA262200 GMW262199:GMW262200 GWS262199:GWS262200 HGO262199:HGO262200 HQK262199:HQK262200 IAG262199:IAG262200 IKC262199:IKC262200 ITY262199:ITY262200 JDU262199:JDU262200 JNQ262199:JNQ262200 JXM262199:JXM262200 KHI262199:KHI262200 KRE262199:KRE262200 LBA262199:LBA262200 LKW262199:LKW262200 LUS262199:LUS262200 MEO262199:MEO262200 MOK262199:MOK262200 MYG262199:MYG262200 NIC262199:NIC262200 NRY262199:NRY262200 OBU262199:OBU262200 OLQ262199:OLQ262200 OVM262199:OVM262200 PFI262199:PFI262200 PPE262199:PPE262200 PZA262199:PZA262200 QIW262199:QIW262200 QSS262199:QSS262200 RCO262199:RCO262200 RMK262199:RMK262200 RWG262199:RWG262200 SGC262199:SGC262200 SPY262199:SPY262200 SZU262199:SZU262200 TJQ262199:TJQ262200 TTM262199:TTM262200 UDI262199:UDI262200 UNE262199:UNE262200 UXA262199:UXA262200 VGW262199:VGW262200 VQS262199:VQS262200 WAO262199:WAO262200 WKK262199:WKK262200 WUG262199:WUG262200 E327734:E327735 HU327735:HU327736 RQ327735:RQ327736 ABM327735:ABM327736 ALI327735:ALI327736 AVE327735:AVE327736 BFA327735:BFA327736 BOW327735:BOW327736 BYS327735:BYS327736 CIO327735:CIO327736 CSK327735:CSK327736 DCG327735:DCG327736 DMC327735:DMC327736 DVY327735:DVY327736 EFU327735:EFU327736 EPQ327735:EPQ327736 EZM327735:EZM327736 FJI327735:FJI327736 FTE327735:FTE327736 GDA327735:GDA327736 GMW327735:GMW327736 GWS327735:GWS327736 HGO327735:HGO327736 HQK327735:HQK327736 IAG327735:IAG327736 IKC327735:IKC327736 ITY327735:ITY327736 JDU327735:JDU327736 JNQ327735:JNQ327736 JXM327735:JXM327736 KHI327735:KHI327736 KRE327735:KRE327736 LBA327735:LBA327736 LKW327735:LKW327736 LUS327735:LUS327736 MEO327735:MEO327736 MOK327735:MOK327736 MYG327735:MYG327736 NIC327735:NIC327736 NRY327735:NRY327736 OBU327735:OBU327736 OLQ327735:OLQ327736 OVM327735:OVM327736 PFI327735:PFI327736 PPE327735:PPE327736 PZA327735:PZA327736 QIW327735:QIW327736 QSS327735:QSS327736 RCO327735:RCO327736 RMK327735:RMK327736 RWG327735:RWG327736 SGC327735:SGC327736 SPY327735:SPY327736 SZU327735:SZU327736 TJQ327735:TJQ327736 TTM327735:TTM327736 UDI327735:UDI327736 UNE327735:UNE327736 UXA327735:UXA327736 VGW327735:VGW327736 VQS327735:VQS327736 WAO327735:WAO327736 WKK327735:WKK327736 WUG327735:WUG327736 E393270:E393271 HU393271:HU393272 RQ393271:RQ393272 ABM393271:ABM393272 ALI393271:ALI393272 AVE393271:AVE393272 BFA393271:BFA393272 BOW393271:BOW393272 BYS393271:BYS393272 CIO393271:CIO393272 CSK393271:CSK393272 DCG393271:DCG393272 DMC393271:DMC393272 DVY393271:DVY393272 EFU393271:EFU393272 EPQ393271:EPQ393272 EZM393271:EZM393272 FJI393271:FJI393272 FTE393271:FTE393272 GDA393271:GDA393272 GMW393271:GMW393272 GWS393271:GWS393272 HGO393271:HGO393272 HQK393271:HQK393272 IAG393271:IAG393272 IKC393271:IKC393272 ITY393271:ITY393272 JDU393271:JDU393272 JNQ393271:JNQ393272 JXM393271:JXM393272 KHI393271:KHI393272 KRE393271:KRE393272 LBA393271:LBA393272 LKW393271:LKW393272 LUS393271:LUS393272 MEO393271:MEO393272 MOK393271:MOK393272 MYG393271:MYG393272 NIC393271:NIC393272 NRY393271:NRY393272 OBU393271:OBU393272 OLQ393271:OLQ393272 OVM393271:OVM393272 PFI393271:PFI393272 PPE393271:PPE393272 PZA393271:PZA393272 QIW393271:QIW393272 QSS393271:QSS393272 RCO393271:RCO393272 RMK393271:RMK393272 RWG393271:RWG393272 SGC393271:SGC393272 SPY393271:SPY393272 SZU393271:SZU393272 TJQ393271:TJQ393272 TTM393271:TTM393272 UDI393271:UDI393272 UNE393271:UNE393272 UXA393271:UXA393272 VGW393271:VGW393272 VQS393271:VQS393272 WAO393271:WAO393272 WKK393271:WKK393272 WUG393271:WUG393272 E458806:E458807 HU458807:HU458808 RQ458807:RQ458808 ABM458807:ABM458808 ALI458807:ALI458808 AVE458807:AVE458808 BFA458807:BFA458808 BOW458807:BOW458808 BYS458807:BYS458808 CIO458807:CIO458808 CSK458807:CSK458808 DCG458807:DCG458808 DMC458807:DMC458808 DVY458807:DVY458808 EFU458807:EFU458808 EPQ458807:EPQ458808 EZM458807:EZM458808 FJI458807:FJI458808 FTE458807:FTE458808 GDA458807:GDA458808 GMW458807:GMW458808 GWS458807:GWS458808 HGO458807:HGO458808 HQK458807:HQK458808 IAG458807:IAG458808 IKC458807:IKC458808 ITY458807:ITY458808 JDU458807:JDU458808 JNQ458807:JNQ458808 JXM458807:JXM458808 KHI458807:KHI458808 KRE458807:KRE458808 LBA458807:LBA458808 LKW458807:LKW458808 LUS458807:LUS458808 MEO458807:MEO458808 MOK458807:MOK458808 MYG458807:MYG458808 NIC458807:NIC458808 NRY458807:NRY458808 OBU458807:OBU458808 OLQ458807:OLQ458808 OVM458807:OVM458808 PFI458807:PFI458808 PPE458807:PPE458808 PZA458807:PZA458808 QIW458807:QIW458808 QSS458807:QSS458808 RCO458807:RCO458808 RMK458807:RMK458808 RWG458807:RWG458808 SGC458807:SGC458808 SPY458807:SPY458808 SZU458807:SZU458808 TJQ458807:TJQ458808 TTM458807:TTM458808 UDI458807:UDI458808 UNE458807:UNE458808 UXA458807:UXA458808 VGW458807:VGW458808 VQS458807:VQS458808 WAO458807:WAO458808 WKK458807:WKK458808 WUG458807:WUG458808 E524342:E524343 HU524343:HU524344 RQ524343:RQ524344 ABM524343:ABM524344 ALI524343:ALI524344 AVE524343:AVE524344 BFA524343:BFA524344 BOW524343:BOW524344 BYS524343:BYS524344 CIO524343:CIO524344 CSK524343:CSK524344 DCG524343:DCG524344 DMC524343:DMC524344 DVY524343:DVY524344 EFU524343:EFU524344 EPQ524343:EPQ524344 EZM524343:EZM524344 FJI524343:FJI524344 FTE524343:FTE524344 GDA524343:GDA524344 GMW524343:GMW524344 GWS524343:GWS524344 HGO524343:HGO524344 HQK524343:HQK524344 IAG524343:IAG524344 IKC524343:IKC524344 ITY524343:ITY524344 JDU524343:JDU524344 JNQ524343:JNQ524344 JXM524343:JXM524344 KHI524343:KHI524344 KRE524343:KRE524344 LBA524343:LBA524344 LKW524343:LKW524344 LUS524343:LUS524344 MEO524343:MEO524344 MOK524343:MOK524344 MYG524343:MYG524344 NIC524343:NIC524344 NRY524343:NRY524344 OBU524343:OBU524344 OLQ524343:OLQ524344 OVM524343:OVM524344 PFI524343:PFI524344 PPE524343:PPE524344 PZA524343:PZA524344 QIW524343:QIW524344 QSS524343:QSS524344 RCO524343:RCO524344 RMK524343:RMK524344 RWG524343:RWG524344 SGC524343:SGC524344 SPY524343:SPY524344 SZU524343:SZU524344 TJQ524343:TJQ524344 TTM524343:TTM524344 UDI524343:UDI524344 UNE524343:UNE524344 UXA524343:UXA524344 VGW524343:VGW524344 VQS524343:VQS524344 WAO524343:WAO524344 WKK524343:WKK524344 WUG524343:WUG524344 E589878:E589879 HU589879:HU589880 RQ589879:RQ589880 ABM589879:ABM589880 ALI589879:ALI589880 AVE589879:AVE589880 BFA589879:BFA589880 BOW589879:BOW589880 BYS589879:BYS589880 CIO589879:CIO589880 CSK589879:CSK589880 DCG589879:DCG589880 DMC589879:DMC589880 DVY589879:DVY589880 EFU589879:EFU589880 EPQ589879:EPQ589880 EZM589879:EZM589880 FJI589879:FJI589880 FTE589879:FTE589880 GDA589879:GDA589880 GMW589879:GMW589880 GWS589879:GWS589880 HGO589879:HGO589880 HQK589879:HQK589880 IAG589879:IAG589880 IKC589879:IKC589880 ITY589879:ITY589880 JDU589879:JDU589880 JNQ589879:JNQ589880 JXM589879:JXM589880 KHI589879:KHI589880 KRE589879:KRE589880 LBA589879:LBA589880 LKW589879:LKW589880 LUS589879:LUS589880 MEO589879:MEO589880 MOK589879:MOK589880 MYG589879:MYG589880 NIC589879:NIC589880 NRY589879:NRY589880 OBU589879:OBU589880 OLQ589879:OLQ589880 OVM589879:OVM589880 PFI589879:PFI589880 PPE589879:PPE589880 PZA589879:PZA589880 QIW589879:QIW589880 QSS589879:QSS589880 RCO589879:RCO589880 RMK589879:RMK589880 RWG589879:RWG589880 SGC589879:SGC589880 SPY589879:SPY589880 SZU589879:SZU589880 TJQ589879:TJQ589880 TTM589879:TTM589880 UDI589879:UDI589880 UNE589879:UNE589880 UXA589879:UXA589880 VGW589879:VGW589880 VQS589879:VQS589880 WAO589879:WAO589880 WKK589879:WKK589880 WUG589879:WUG589880 E655414:E655415 HU655415:HU655416 RQ655415:RQ655416 ABM655415:ABM655416 ALI655415:ALI655416 AVE655415:AVE655416 BFA655415:BFA655416 BOW655415:BOW655416 BYS655415:BYS655416 CIO655415:CIO655416 CSK655415:CSK655416 DCG655415:DCG655416 DMC655415:DMC655416 DVY655415:DVY655416 EFU655415:EFU655416 EPQ655415:EPQ655416 EZM655415:EZM655416 FJI655415:FJI655416 FTE655415:FTE655416 GDA655415:GDA655416 GMW655415:GMW655416 GWS655415:GWS655416 HGO655415:HGO655416 HQK655415:HQK655416 IAG655415:IAG655416 IKC655415:IKC655416 ITY655415:ITY655416 JDU655415:JDU655416 JNQ655415:JNQ655416 JXM655415:JXM655416 KHI655415:KHI655416 KRE655415:KRE655416 LBA655415:LBA655416 LKW655415:LKW655416 LUS655415:LUS655416 MEO655415:MEO655416 MOK655415:MOK655416 MYG655415:MYG655416 NIC655415:NIC655416 NRY655415:NRY655416 OBU655415:OBU655416 OLQ655415:OLQ655416 OVM655415:OVM655416 PFI655415:PFI655416 PPE655415:PPE655416 PZA655415:PZA655416 QIW655415:QIW655416 QSS655415:QSS655416 RCO655415:RCO655416 RMK655415:RMK655416 RWG655415:RWG655416 SGC655415:SGC655416 SPY655415:SPY655416 SZU655415:SZU655416 TJQ655415:TJQ655416 TTM655415:TTM655416 UDI655415:UDI655416 UNE655415:UNE655416 UXA655415:UXA655416 VGW655415:VGW655416 VQS655415:VQS655416 WAO655415:WAO655416 WKK655415:WKK655416 WUG655415:WUG655416 E720950:E720951 HU720951:HU720952 RQ720951:RQ720952 ABM720951:ABM720952 ALI720951:ALI720952 AVE720951:AVE720952 BFA720951:BFA720952 BOW720951:BOW720952 BYS720951:BYS720952 CIO720951:CIO720952 CSK720951:CSK720952 DCG720951:DCG720952 DMC720951:DMC720952 DVY720951:DVY720952 EFU720951:EFU720952 EPQ720951:EPQ720952 EZM720951:EZM720952 FJI720951:FJI720952 FTE720951:FTE720952 GDA720951:GDA720952 GMW720951:GMW720952 GWS720951:GWS720952 HGO720951:HGO720952 HQK720951:HQK720952 IAG720951:IAG720952 IKC720951:IKC720952 ITY720951:ITY720952 JDU720951:JDU720952 JNQ720951:JNQ720952 JXM720951:JXM720952 KHI720951:KHI720952 KRE720951:KRE720952 LBA720951:LBA720952 LKW720951:LKW720952 LUS720951:LUS720952 MEO720951:MEO720952 MOK720951:MOK720952 MYG720951:MYG720952 NIC720951:NIC720952 NRY720951:NRY720952 OBU720951:OBU720952 OLQ720951:OLQ720952 OVM720951:OVM720952 PFI720951:PFI720952 PPE720951:PPE720952 PZA720951:PZA720952 QIW720951:QIW720952 QSS720951:QSS720952 RCO720951:RCO720952 RMK720951:RMK720952 RWG720951:RWG720952 SGC720951:SGC720952 SPY720951:SPY720952 SZU720951:SZU720952 TJQ720951:TJQ720952 TTM720951:TTM720952 UDI720951:UDI720952 UNE720951:UNE720952 UXA720951:UXA720952 VGW720951:VGW720952 VQS720951:VQS720952 WAO720951:WAO720952 WKK720951:WKK720952 WUG720951:WUG720952 E786486:E786487 HU786487:HU786488 RQ786487:RQ786488 ABM786487:ABM786488 ALI786487:ALI786488 AVE786487:AVE786488 BFA786487:BFA786488 BOW786487:BOW786488 BYS786487:BYS786488 CIO786487:CIO786488 CSK786487:CSK786488 DCG786487:DCG786488 DMC786487:DMC786488 DVY786487:DVY786488 EFU786487:EFU786488 EPQ786487:EPQ786488 EZM786487:EZM786488 FJI786487:FJI786488 FTE786487:FTE786488 GDA786487:GDA786488 GMW786487:GMW786488 GWS786487:GWS786488 HGO786487:HGO786488 HQK786487:HQK786488 IAG786487:IAG786488 IKC786487:IKC786488 ITY786487:ITY786488 JDU786487:JDU786488 JNQ786487:JNQ786488 JXM786487:JXM786488 KHI786487:KHI786488 KRE786487:KRE786488 LBA786487:LBA786488 LKW786487:LKW786488 LUS786487:LUS786488 MEO786487:MEO786488 MOK786487:MOK786488 MYG786487:MYG786488 NIC786487:NIC786488 NRY786487:NRY786488 OBU786487:OBU786488 OLQ786487:OLQ786488 OVM786487:OVM786488 PFI786487:PFI786488 PPE786487:PPE786488 PZA786487:PZA786488 QIW786487:QIW786488 QSS786487:QSS786488 RCO786487:RCO786488 RMK786487:RMK786488 RWG786487:RWG786488 SGC786487:SGC786488 SPY786487:SPY786488 SZU786487:SZU786488 TJQ786487:TJQ786488 TTM786487:TTM786488 UDI786487:UDI786488 UNE786487:UNE786488 UXA786487:UXA786488 VGW786487:VGW786488 VQS786487:VQS786488 WAO786487:WAO786488 WKK786487:WKK786488 WUG786487:WUG786488 E852022:E852023 HU852023:HU852024 RQ852023:RQ852024 ABM852023:ABM852024 ALI852023:ALI852024 AVE852023:AVE852024 BFA852023:BFA852024 BOW852023:BOW852024 BYS852023:BYS852024 CIO852023:CIO852024 CSK852023:CSK852024 DCG852023:DCG852024 DMC852023:DMC852024 DVY852023:DVY852024 EFU852023:EFU852024 EPQ852023:EPQ852024 EZM852023:EZM852024 FJI852023:FJI852024 FTE852023:FTE852024 GDA852023:GDA852024 GMW852023:GMW852024 GWS852023:GWS852024 HGO852023:HGO852024 HQK852023:HQK852024 IAG852023:IAG852024 IKC852023:IKC852024 ITY852023:ITY852024 JDU852023:JDU852024 JNQ852023:JNQ852024 JXM852023:JXM852024 KHI852023:KHI852024 KRE852023:KRE852024 LBA852023:LBA852024 LKW852023:LKW852024 LUS852023:LUS852024 MEO852023:MEO852024 MOK852023:MOK852024 MYG852023:MYG852024 NIC852023:NIC852024 NRY852023:NRY852024 OBU852023:OBU852024 OLQ852023:OLQ852024 OVM852023:OVM852024 PFI852023:PFI852024 PPE852023:PPE852024 PZA852023:PZA852024 QIW852023:QIW852024 QSS852023:QSS852024 RCO852023:RCO852024 RMK852023:RMK852024 RWG852023:RWG852024 SGC852023:SGC852024 SPY852023:SPY852024 SZU852023:SZU852024 TJQ852023:TJQ852024 TTM852023:TTM852024 UDI852023:UDI852024 UNE852023:UNE852024 UXA852023:UXA852024 VGW852023:VGW852024 VQS852023:VQS852024 WAO852023:WAO852024 WKK852023:WKK852024 WUG852023:WUG852024 E917558:E917559 HU917559:HU917560 RQ917559:RQ917560 ABM917559:ABM917560 ALI917559:ALI917560 AVE917559:AVE917560 BFA917559:BFA917560 BOW917559:BOW917560 BYS917559:BYS917560 CIO917559:CIO917560 CSK917559:CSK917560 DCG917559:DCG917560 DMC917559:DMC917560 DVY917559:DVY917560 EFU917559:EFU917560 EPQ917559:EPQ917560 EZM917559:EZM917560 FJI917559:FJI917560 FTE917559:FTE917560 GDA917559:GDA917560 GMW917559:GMW917560 GWS917559:GWS917560 HGO917559:HGO917560 HQK917559:HQK917560 IAG917559:IAG917560 IKC917559:IKC917560 ITY917559:ITY917560 JDU917559:JDU917560 JNQ917559:JNQ917560 JXM917559:JXM917560 KHI917559:KHI917560 KRE917559:KRE917560 LBA917559:LBA917560 LKW917559:LKW917560 LUS917559:LUS917560 MEO917559:MEO917560 MOK917559:MOK917560 MYG917559:MYG917560 NIC917559:NIC917560 NRY917559:NRY917560 OBU917559:OBU917560 OLQ917559:OLQ917560 OVM917559:OVM917560 PFI917559:PFI917560 PPE917559:PPE917560 PZA917559:PZA917560 QIW917559:QIW917560 QSS917559:QSS917560 RCO917559:RCO917560 RMK917559:RMK917560 RWG917559:RWG917560 SGC917559:SGC917560 SPY917559:SPY917560 SZU917559:SZU917560 TJQ917559:TJQ917560 TTM917559:TTM917560 UDI917559:UDI917560 UNE917559:UNE917560 UXA917559:UXA917560 VGW917559:VGW917560 VQS917559:VQS917560 WAO917559:WAO917560 WKK917559:WKK917560 WUG917559:WUG917560 E983094:E983095 HU983095:HU983096 RQ983095:RQ983096 ABM983095:ABM983096 ALI983095:ALI983096 AVE983095:AVE983096 BFA983095:BFA983096 BOW983095:BOW983096 BYS983095:BYS983096 CIO983095:CIO983096 CSK983095:CSK983096 DCG983095:DCG983096 DMC983095:DMC983096 DVY983095:DVY983096 EFU983095:EFU983096 EPQ983095:EPQ983096 EZM983095:EZM983096 FJI983095:FJI983096 FTE983095:FTE983096 GDA983095:GDA983096 GMW983095:GMW983096 GWS983095:GWS983096 HGO983095:HGO983096 HQK983095:HQK983096 IAG983095:IAG983096 IKC983095:IKC983096 ITY983095:ITY983096 JDU983095:JDU983096 JNQ983095:JNQ983096 JXM983095:JXM983096 KHI983095:KHI983096 KRE983095:KRE983096 LBA983095:LBA983096 LKW983095:LKW983096 LUS983095:LUS983096 MEO983095:MEO983096 MOK983095:MOK983096 MYG983095:MYG983096 NIC983095:NIC983096 NRY983095:NRY983096 OBU983095:OBU983096 OLQ983095:OLQ983096 OVM983095:OVM983096 PFI983095:PFI983096 PPE983095:PPE983096 PZA983095:PZA983096 QIW983095:QIW983096 QSS983095:QSS983096 RCO983095:RCO983096 RMK983095:RMK983096 RWG983095:RWG983096 SGC983095:SGC983096 SPY983095:SPY983096 SZU983095:SZU983096 TJQ983095:TJQ983096 TTM983095:TTM983096 UDI983095:UDI983096 UNE983095:UNE983096 UXA983095:UXA983096 VGW983095:VGW983096 VQS983095:VQS983096 WAO983095:WAO983096 WKK983095:WKK983096 WUG983095:WUG983096">
      <formula1>$C$52:$C$55</formula1>
    </dataValidation>
  </dataValidations>
  <printOptions horizontalCentered="1"/>
  <pageMargins left="0.70866141732283472" right="0.70866141732283472" top="0.74803149606299213" bottom="0.74803149606299213" header="0.31496062992125984" footer="0.31496062992125984"/>
  <pageSetup paperSize="9" fitToWidth="0" fitToHeight="0"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B1:AM67"/>
  <sheetViews>
    <sheetView showGridLines="0" view="pageBreakPreview" zoomScale="70" zoomScaleNormal="100" zoomScaleSheetLayoutView="70" workbookViewId="0">
      <pane ySplit="4" topLeftCell="A5" activePane="bottomLeft" state="frozen"/>
      <selection pane="bottomLeft" activeCell="AN56" sqref="AN56"/>
    </sheetView>
  </sheetViews>
  <sheetFormatPr defaultRowHeight="15" customHeight="1" x14ac:dyDescent="0.15"/>
  <cols>
    <col min="1" max="1" width="1" style="1" customWidth="1"/>
    <col min="2" max="2" width="0.5" style="1" customWidth="1"/>
    <col min="3" max="3" width="1.125" style="1" customWidth="1"/>
    <col min="4" max="4" width="2.125" style="1" customWidth="1"/>
    <col min="5" max="5" width="8.625" style="1" customWidth="1"/>
    <col min="6" max="6" width="6.375" style="1" customWidth="1"/>
    <col min="7" max="8" width="8.625" style="1" customWidth="1"/>
    <col min="9" max="9" width="8.5" style="1" customWidth="1"/>
    <col min="10" max="10" width="5.5" style="1" customWidth="1"/>
    <col min="11" max="11" width="5.25" style="1" customWidth="1"/>
    <col min="12" max="12" width="7.75" style="1" customWidth="1"/>
    <col min="13" max="13" width="8.5" style="1" customWidth="1"/>
    <col min="14" max="15" width="6.25" style="1" customWidth="1"/>
    <col min="16" max="16" width="2.875" style="1" customWidth="1"/>
    <col min="17" max="17" width="1.625" style="1" customWidth="1"/>
    <col min="18" max="18" width="9" style="1" customWidth="1"/>
    <col min="19" max="20" width="9.125" style="36" hidden="1" customWidth="1"/>
    <col min="21" max="21" width="9.625" style="36" hidden="1" customWidth="1"/>
    <col min="22" max="22" width="10.25" style="36" hidden="1" customWidth="1"/>
    <col min="23" max="23" width="9.125" style="36" hidden="1" customWidth="1"/>
    <col min="24" max="24" width="9" style="36" hidden="1" customWidth="1"/>
    <col min="25" max="25" width="9.625" style="36" hidden="1" customWidth="1"/>
    <col min="26" max="26" width="9" style="36" hidden="1" customWidth="1"/>
    <col min="27" max="31" width="9.125" style="36" hidden="1" customWidth="1"/>
    <col min="32" max="38" width="0" style="36" hidden="1" customWidth="1"/>
    <col min="39" max="39" width="9" style="36"/>
    <col min="40" max="224" width="9" style="1"/>
    <col min="225" max="225" width="1" style="1" customWidth="1"/>
    <col min="226" max="226" width="2.25" style="1" customWidth="1"/>
    <col min="227" max="227" width="2.125" style="1" customWidth="1"/>
    <col min="228" max="239" width="8.625" style="1" customWidth="1"/>
    <col min="240" max="242" width="9" style="1"/>
    <col min="243" max="244" width="2.125" style="1" customWidth="1"/>
    <col min="245" max="245" width="4.125" style="1" customWidth="1"/>
    <col min="246" max="248" width="8.625" style="1" customWidth="1"/>
    <col min="249" max="251" width="0" style="1" hidden="1" customWidth="1"/>
    <col min="252" max="252" width="1.625" style="1" customWidth="1"/>
    <col min="253" max="480" width="9" style="1"/>
    <col min="481" max="481" width="1" style="1" customWidth="1"/>
    <col min="482" max="482" width="2.25" style="1" customWidth="1"/>
    <col min="483" max="483" width="2.125" style="1" customWidth="1"/>
    <col min="484" max="495" width="8.625" style="1" customWidth="1"/>
    <col min="496" max="498" width="9" style="1"/>
    <col min="499" max="500" width="2.125" style="1" customWidth="1"/>
    <col min="501" max="501" width="4.125" style="1" customWidth="1"/>
    <col min="502" max="504" width="8.625" style="1" customWidth="1"/>
    <col min="505" max="507" width="0" style="1" hidden="1" customWidth="1"/>
    <col min="508" max="508" width="1.625" style="1" customWidth="1"/>
    <col min="509" max="736" width="9" style="1"/>
    <col min="737" max="737" width="1" style="1" customWidth="1"/>
    <col min="738" max="738" width="2.25" style="1" customWidth="1"/>
    <col min="739" max="739" width="2.125" style="1" customWidth="1"/>
    <col min="740" max="751" width="8.625" style="1" customWidth="1"/>
    <col min="752" max="754" width="9" style="1"/>
    <col min="755" max="756" width="2.125" style="1" customWidth="1"/>
    <col min="757" max="757" width="4.125" style="1" customWidth="1"/>
    <col min="758" max="760" width="8.625" style="1" customWidth="1"/>
    <col min="761" max="763" width="0" style="1" hidden="1" customWidth="1"/>
    <col min="764" max="764" width="1.625" style="1" customWidth="1"/>
    <col min="765" max="992" width="9" style="1"/>
    <col min="993" max="993" width="1" style="1" customWidth="1"/>
    <col min="994" max="994" width="2.25" style="1" customWidth="1"/>
    <col min="995" max="995" width="2.125" style="1" customWidth="1"/>
    <col min="996" max="1007" width="8.625" style="1" customWidth="1"/>
    <col min="1008" max="1010" width="9" style="1"/>
    <col min="1011" max="1012" width="2.125" style="1" customWidth="1"/>
    <col min="1013" max="1013" width="4.125" style="1" customWidth="1"/>
    <col min="1014" max="1016" width="8.625" style="1" customWidth="1"/>
    <col min="1017" max="1019" width="0" style="1" hidden="1" customWidth="1"/>
    <col min="1020" max="1020" width="1.625" style="1" customWidth="1"/>
    <col min="1021" max="1248" width="9" style="1"/>
    <col min="1249" max="1249" width="1" style="1" customWidth="1"/>
    <col min="1250" max="1250" width="2.25" style="1" customWidth="1"/>
    <col min="1251" max="1251" width="2.125" style="1" customWidth="1"/>
    <col min="1252" max="1263" width="8.625" style="1" customWidth="1"/>
    <col min="1264" max="1266" width="9" style="1"/>
    <col min="1267" max="1268" width="2.125" style="1" customWidth="1"/>
    <col min="1269" max="1269" width="4.125" style="1" customWidth="1"/>
    <col min="1270" max="1272" width="8.625" style="1" customWidth="1"/>
    <col min="1273" max="1275" width="0" style="1" hidden="1" customWidth="1"/>
    <col min="1276" max="1276" width="1.625" style="1" customWidth="1"/>
    <col min="1277" max="1504" width="9" style="1"/>
    <col min="1505" max="1505" width="1" style="1" customWidth="1"/>
    <col min="1506" max="1506" width="2.25" style="1" customWidth="1"/>
    <col min="1507" max="1507" width="2.125" style="1" customWidth="1"/>
    <col min="1508" max="1519" width="8.625" style="1" customWidth="1"/>
    <col min="1520" max="1522" width="9" style="1"/>
    <col min="1523" max="1524" width="2.125" style="1" customWidth="1"/>
    <col min="1525" max="1525" width="4.125" style="1" customWidth="1"/>
    <col min="1526" max="1528" width="8.625" style="1" customWidth="1"/>
    <col min="1529" max="1531" width="0" style="1" hidden="1" customWidth="1"/>
    <col min="1532" max="1532" width="1.625" style="1" customWidth="1"/>
    <col min="1533" max="1760" width="9" style="1"/>
    <col min="1761" max="1761" width="1" style="1" customWidth="1"/>
    <col min="1762" max="1762" width="2.25" style="1" customWidth="1"/>
    <col min="1763" max="1763" width="2.125" style="1" customWidth="1"/>
    <col min="1764" max="1775" width="8.625" style="1" customWidth="1"/>
    <col min="1776" max="1778" width="9" style="1"/>
    <col min="1779" max="1780" width="2.125" style="1" customWidth="1"/>
    <col min="1781" max="1781" width="4.125" style="1" customWidth="1"/>
    <col min="1782" max="1784" width="8.625" style="1" customWidth="1"/>
    <col min="1785" max="1787" width="0" style="1" hidden="1" customWidth="1"/>
    <col min="1788" max="1788" width="1.625" style="1" customWidth="1"/>
    <col min="1789" max="2016" width="9" style="1"/>
    <col min="2017" max="2017" width="1" style="1" customWidth="1"/>
    <col min="2018" max="2018" width="2.25" style="1" customWidth="1"/>
    <col min="2019" max="2019" width="2.125" style="1" customWidth="1"/>
    <col min="2020" max="2031" width="8.625" style="1" customWidth="1"/>
    <col min="2032" max="2034" width="9" style="1"/>
    <col min="2035" max="2036" width="2.125" style="1" customWidth="1"/>
    <col min="2037" max="2037" width="4.125" style="1" customWidth="1"/>
    <col min="2038" max="2040" width="8.625" style="1" customWidth="1"/>
    <col min="2041" max="2043" width="0" style="1" hidden="1" customWidth="1"/>
    <col min="2044" max="2044" width="1.625" style="1" customWidth="1"/>
    <col min="2045" max="2272" width="9" style="1"/>
    <col min="2273" max="2273" width="1" style="1" customWidth="1"/>
    <col min="2274" max="2274" width="2.25" style="1" customWidth="1"/>
    <col min="2275" max="2275" width="2.125" style="1" customWidth="1"/>
    <col min="2276" max="2287" width="8.625" style="1" customWidth="1"/>
    <col min="2288" max="2290" width="9" style="1"/>
    <col min="2291" max="2292" width="2.125" style="1" customWidth="1"/>
    <col min="2293" max="2293" width="4.125" style="1" customWidth="1"/>
    <col min="2294" max="2296" width="8.625" style="1" customWidth="1"/>
    <col min="2297" max="2299" width="0" style="1" hidden="1" customWidth="1"/>
    <col min="2300" max="2300" width="1.625" style="1" customWidth="1"/>
    <col min="2301" max="2528" width="9" style="1"/>
    <col min="2529" max="2529" width="1" style="1" customWidth="1"/>
    <col min="2530" max="2530" width="2.25" style="1" customWidth="1"/>
    <col min="2531" max="2531" width="2.125" style="1" customWidth="1"/>
    <col min="2532" max="2543" width="8.625" style="1" customWidth="1"/>
    <col min="2544" max="2546" width="9" style="1"/>
    <col min="2547" max="2548" width="2.125" style="1" customWidth="1"/>
    <col min="2549" max="2549" width="4.125" style="1" customWidth="1"/>
    <col min="2550" max="2552" width="8.625" style="1" customWidth="1"/>
    <col min="2553" max="2555" width="0" style="1" hidden="1" customWidth="1"/>
    <col min="2556" max="2556" width="1.625" style="1" customWidth="1"/>
    <col min="2557" max="2784" width="9" style="1"/>
    <col min="2785" max="2785" width="1" style="1" customWidth="1"/>
    <col min="2786" max="2786" width="2.25" style="1" customWidth="1"/>
    <col min="2787" max="2787" width="2.125" style="1" customWidth="1"/>
    <col min="2788" max="2799" width="8.625" style="1" customWidth="1"/>
    <col min="2800" max="2802" width="9" style="1"/>
    <col min="2803" max="2804" width="2.125" style="1" customWidth="1"/>
    <col min="2805" max="2805" width="4.125" style="1" customWidth="1"/>
    <col min="2806" max="2808" width="8.625" style="1" customWidth="1"/>
    <col min="2809" max="2811" width="0" style="1" hidden="1" customWidth="1"/>
    <col min="2812" max="2812" width="1.625" style="1" customWidth="1"/>
    <col min="2813" max="3040" width="9" style="1"/>
    <col min="3041" max="3041" width="1" style="1" customWidth="1"/>
    <col min="3042" max="3042" width="2.25" style="1" customWidth="1"/>
    <col min="3043" max="3043" width="2.125" style="1" customWidth="1"/>
    <col min="3044" max="3055" width="8.625" style="1" customWidth="1"/>
    <col min="3056" max="3058" width="9" style="1"/>
    <col min="3059" max="3060" width="2.125" style="1" customWidth="1"/>
    <col min="3061" max="3061" width="4.125" style="1" customWidth="1"/>
    <col min="3062" max="3064" width="8.625" style="1" customWidth="1"/>
    <col min="3065" max="3067" width="0" style="1" hidden="1" customWidth="1"/>
    <col min="3068" max="3068" width="1.625" style="1" customWidth="1"/>
    <col min="3069" max="3296" width="9" style="1"/>
    <col min="3297" max="3297" width="1" style="1" customWidth="1"/>
    <col min="3298" max="3298" width="2.25" style="1" customWidth="1"/>
    <col min="3299" max="3299" width="2.125" style="1" customWidth="1"/>
    <col min="3300" max="3311" width="8.625" style="1" customWidth="1"/>
    <col min="3312" max="3314" width="9" style="1"/>
    <col min="3315" max="3316" width="2.125" style="1" customWidth="1"/>
    <col min="3317" max="3317" width="4.125" style="1" customWidth="1"/>
    <col min="3318" max="3320" width="8.625" style="1" customWidth="1"/>
    <col min="3321" max="3323" width="0" style="1" hidden="1" customWidth="1"/>
    <col min="3324" max="3324" width="1.625" style="1" customWidth="1"/>
    <col min="3325" max="3552" width="9" style="1"/>
    <col min="3553" max="3553" width="1" style="1" customWidth="1"/>
    <col min="3554" max="3554" width="2.25" style="1" customWidth="1"/>
    <col min="3555" max="3555" width="2.125" style="1" customWidth="1"/>
    <col min="3556" max="3567" width="8.625" style="1" customWidth="1"/>
    <col min="3568" max="3570" width="9" style="1"/>
    <col min="3571" max="3572" width="2.125" style="1" customWidth="1"/>
    <col min="3573" max="3573" width="4.125" style="1" customWidth="1"/>
    <col min="3574" max="3576" width="8.625" style="1" customWidth="1"/>
    <col min="3577" max="3579" width="0" style="1" hidden="1" customWidth="1"/>
    <col min="3580" max="3580" width="1.625" style="1" customWidth="1"/>
    <col min="3581" max="3808" width="9" style="1"/>
    <col min="3809" max="3809" width="1" style="1" customWidth="1"/>
    <col min="3810" max="3810" width="2.25" style="1" customWidth="1"/>
    <col min="3811" max="3811" width="2.125" style="1" customWidth="1"/>
    <col min="3812" max="3823" width="8.625" style="1" customWidth="1"/>
    <col min="3824" max="3826" width="9" style="1"/>
    <col min="3827" max="3828" width="2.125" style="1" customWidth="1"/>
    <col min="3829" max="3829" width="4.125" style="1" customWidth="1"/>
    <col min="3830" max="3832" width="8.625" style="1" customWidth="1"/>
    <col min="3833" max="3835" width="0" style="1" hidden="1" customWidth="1"/>
    <col min="3836" max="3836" width="1.625" style="1" customWidth="1"/>
    <col min="3837" max="4064" width="9" style="1"/>
    <col min="4065" max="4065" width="1" style="1" customWidth="1"/>
    <col min="4066" max="4066" width="2.25" style="1" customWidth="1"/>
    <col min="4067" max="4067" width="2.125" style="1" customWidth="1"/>
    <col min="4068" max="4079" width="8.625" style="1" customWidth="1"/>
    <col min="4080" max="4082" width="9" style="1"/>
    <col min="4083" max="4084" width="2.125" style="1" customWidth="1"/>
    <col min="4085" max="4085" width="4.125" style="1" customWidth="1"/>
    <col min="4086" max="4088" width="8.625" style="1" customWidth="1"/>
    <col min="4089" max="4091" width="0" style="1" hidden="1" customWidth="1"/>
    <col min="4092" max="4092" width="1.625" style="1" customWidth="1"/>
    <col min="4093" max="4320" width="9" style="1"/>
    <col min="4321" max="4321" width="1" style="1" customWidth="1"/>
    <col min="4322" max="4322" width="2.25" style="1" customWidth="1"/>
    <col min="4323" max="4323" width="2.125" style="1" customWidth="1"/>
    <col min="4324" max="4335" width="8.625" style="1" customWidth="1"/>
    <col min="4336" max="4338" width="9" style="1"/>
    <col min="4339" max="4340" width="2.125" style="1" customWidth="1"/>
    <col min="4341" max="4341" width="4.125" style="1" customWidth="1"/>
    <col min="4342" max="4344" width="8.625" style="1" customWidth="1"/>
    <col min="4345" max="4347" width="0" style="1" hidden="1" customWidth="1"/>
    <col min="4348" max="4348" width="1.625" style="1" customWidth="1"/>
    <col min="4349" max="4576" width="9" style="1"/>
    <col min="4577" max="4577" width="1" style="1" customWidth="1"/>
    <col min="4578" max="4578" width="2.25" style="1" customWidth="1"/>
    <col min="4579" max="4579" width="2.125" style="1" customWidth="1"/>
    <col min="4580" max="4591" width="8.625" style="1" customWidth="1"/>
    <col min="4592" max="4594" width="9" style="1"/>
    <col min="4595" max="4596" width="2.125" style="1" customWidth="1"/>
    <col min="4597" max="4597" width="4.125" style="1" customWidth="1"/>
    <col min="4598" max="4600" width="8.625" style="1" customWidth="1"/>
    <col min="4601" max="4603" width="0" style="1" hidden="1" customWidth="1"/>
    <col min="4604" max="4604" width="1.625" style="1" customWidth="1"/>
    <col min="4605" max="4832" width="9" style="1"/>
    <col min="4833" max="4833" width="1" style="1" customWidth="1"/>
    <col min="4834" max="4834" width="2.25" style="1" customWidth="1"/>
    <col min="4835" max="4835" width="2.125" style="1" customWidth="1"/>
    <col min="4836" max="4847" width="8.625" style="1" customWidth="1"/>
    <col min="4848" max="4850" width="9" style="1"/>
    <col min="4851" max="4852" width="2.125" style="1" customWidth="1"/>
    <col min="4853" max="4853" width="4.125" style="1" customWidth="1"/>
    <col min="4854" max="4856" width="8.625" style="1" customWidth="1"/>
    <col min="4857" max="4859" width="0" style="1" hidden="1" customWidth="1"/>
    <col min="4860" max="4860" width="1.625" style="1" customWidth="1"/>
    <col min="4861" max="5088" width="9" style="1"/>
    <col min="5089" max="5089" width="1" style="1" customWidth="1"/>
    <col min="5090" max="5090" width="2.25" style="1" customWidth="1"/>
    <col min="5091" max="5091" width="2.125" style="1" customWidth="1"/>
    <col min="5092" max="5103" width="8.625" style="1" customWidth="1"/>
    <col min="5104" max="5106" width="9" style="1"/>
    <col min="5107" max="5108" width="2.125" style="1" customWidth="1"/>
    <col min="5109" max="5109" width="4.125" style="1" customWidth="1"/>
    <col min="5110" max="5112" width="8.625" style="1" customWidth="1"/>
    <col min="5113" max="5115" width="0" style="1" hidden="1" customWidth="1"/>
    <col min="5116" max="5116" width="1.625" style="1" customWidth="1"/>
    <col min="5117" max="5344" width="9" style="1"/>
    <col min="5345" max="5345" width="1" style="1" customWidth="1"/>
    <col min="5346" max="5346" width="2.25" style="1" customWidth="1"/>
    <col min="5347" max="5347" width="2.125" style="1" customWidth="1"/>
    <col min="5348" max="5359" width="8.625" style="1" customWidth="1"/>
    <col min="5360" max="5362" width="9" style="1"/>
    <col min="5363" max="5364" width="2.125" style="1" customWidth="1"/>
    <col min="5365" max="5365" width="4.125" style="1" customWidth="1"/>
    <col min="5366" max="5368" width="8.625" style="1" customWidth="1"/>
    <col min="5369" max="5371" width="0" style="1" hidden="1" customWidth="1"/>
    <col min="5372" max="5372" width="1.625" style="1" customWidth="1"/>
    <col min="5373" max="5600" width="9" style="1"/>
    <col min="5601" max="5601" width="1" style="1" customWidth="1"/>
    <col min="5602" max="5602" width="2.25" style="1" customWidth="1"/>
    <col min="5603" max="5603" width="2.125" style="1" customWidth="1"/>
    <col min="5604" max="5615" width="8.625" style="1" customWidth="1"/>
    <col min="5616" max="5618" width="9" style="1"/>
    <col min="5619" max="5620" width="2.125" style="1" customWidth="1"/>
    <col min="5621" max="5621" width="4.125" style="1" customWidth="1"/>
    <col min="5622" max="5624" width="8.625" style="1" customWidth="1"/>
    <col min="5625" max="5627" width="0" style="1" hidden="1" customWidth="1"/>
    <col min="5628" max="5628" width="1.625" style="1" customWidth="1"/>
    <col min="5629" max="5856" width="9" style="1"/>
    <col min="5857" max="5857" width="1" style="1" customWidth="1"/>
    <col min="5858" max="5858" width="2.25" style="1" customWidth="1"/>
    <col min="5859" max="5859" width="2.125" style="1" customWidth="1"/>
    <col min="5860" max="5871" width="8.625" style="1" customWidth="1"/>
    <col min="5872" max="5874" width="9" style="1"/>
    <col min="5875" max="5876" width="2.125" style="1" customWidth="1"/>
    <col min="5877" max="5877" width="4.125" style="1" customWidth="1"/>
    <col min="5878" max="5880" width="8.625" style="1" customWidth="1"/>
    <col min="5881" max="5883" width="0" style="1" hidden="1" customWidth="1"/>
    <col min="5884" max="5884" width="1.625" style="1" customWidth="1"/>
    <col min="5885" max="6112" width="9" style="1"/>
    <col min="6113" max="6113" width="1" style="1" customWidth="1"/>
    <col min="6114" max="6114" width="2.25" style="1" customWidth="1"/>
    <col min="6115" max="6115" width="2.125" style="1" customWidth="1"/>
    <col min="6116" max="6127" width="8.625" style="1" customWidth="1"/>
    <col min="6128" max="6130" width="9" style="1"/>
    <col min="6131" max="6132" width="2.125" style="1" customWidth="1"/>
    <col min="6133" max="6133" width="4.125" style="1" customWidth="1"/>
    <col min="6134" max="6136" width="8.625" style="1" customWidth="1"/>
    <col min="6137" max="6139" width="0" style="1" hidden="1" customWidth="1"/>
    <col min="6140" max="6140" width="1.625" style="1" customWidth="1"/>
    <col min="6141" max="6368" width="9" style="1"/>
    <col min="6369" max="6369" width="1" style="1" customWidth="1"/>
    <col min="6370" max="6370" width="2.25" style="1" customWidth="1"/>
    <col min="6371" max="6371" width="2.125" style="1" customWidth="1"/>
    <col min="6372" max="6383" width="8.625" style="1" customWidth="1"/>
    <col min="6384" max="6386" width="9" style="1"/>
    <col min="6387" max="6388" width="2.125" style="1" customWidth="1"/>
    <col min="6389" max="6389" width="4.125" style="1" customWidth="1"/>
    <col min="6390" max="6392" width="8.625" style="1" customWidth="1"/>
    <col min="6393" max="6395" width="0" style="1" hidden="1" customWidth="1"/>
    <col min="6396" max="6396" width="1.625" style="1" customWidth="1"/>
    <col min="6397" max="6624" width="9" style="1"/>
    <col min="6625" max="6625" width="1" style="1" customWidth="1"/>
    <col min="6626" max="6626" width="2.25" style="1" customWidth="1"/>
    <col min="6627" max="6627" width="2.125" style="1" customWidth="1"/>
    <col min="6628" max="6639" width="8.625" style="1" customWidth="1"/>
    <col min="6640" max="6642" width="9" style="1"/>
    <col min="6643" max="6644" width="2.125" style="1" customWidth="1"/>
    <col min="6645" max="6645" width="4.125" style="1" customWidth="1"/>
    <col min="6646" max="6648" width="8.625" style="1" customWidth="1"/>
    <col min="6649" max="6651" width="0" style="1" hidden="1" customWidth="1"/>
    <col min="6652" max="6652" width="1.625" style="1" customWidth="1"/>
    <col min="6653" max="6880" width="9" style="1"/>
    <col min="6881" max="6881" width="1" style="1" customWidth="1"/>
    <col min="6882" max="6882" width="2.25" style="1" customWidth="1"/>
    <col min="6883" max="6883" width="2.125" style="1" customWidth="1"/>
    <col min="6884" max="6895" width="8.625" style="1" customWidth="1"/>
    <col min="6896" max="6898" width="9" style="1"/>
    <col min="6899" max="6900" width="2.125" style="1" customWidth="1"/>
    <col min="6901" max="6901" width="4.125" style="1" customWidth="1"/>
    <col min="6902" max="6904" width="8.625" style="1" customWidth="1"/>
    <col min="6905" max="6907" width="0" style="1" hidden="1" customWidth="1"/>
    <col min="6908" max="6908" width="1.625" style="1" customWidth="1"/>
    <col min="6909" max="7136" width="9" style="1"/>
    <col min="7137" max="7137" width="1" style="1" customWidth="1"/>
    <col min="7138" max="7138" width="2.25" style="1" customWidth="1"/>
    <col min="7139" max="7139" width="2.125" style="1" customWidth="1"/>
    <col min="7140" max="7151" width="8.625" style="1" customWidth="1"/>
    <col min="7152" max="7154" width="9" style="1"/>
    <col min="7155" max="7156" width="2.125" style="1" customWidth="1"/>
    <col min="7157" max="7157" width="4.125" style="1" customWidth="1"/>
    <col min="7158" max="7160" width="8.625" style="1" customWidth="1"/>
    <col min="7161" max="7163" width="0" style="1" hidden="1" customWidth="1"/>
    <col min="7164" max="7164" width="1.625" style="1" customWidth="1"/>
    <col min="7165" max="7392" width="9" style="1"/>
    <col min="7393" max="7393" width="1" style="1" customWidth="1"/>
    <col min="7394" max="7394" width="2.25" style="1" customWidth="1"/>
    <col min="7395" max="7395" width="2.125" style="1" customWidth="1"/>
    <col min="7396" max="7407" width="8.625" style="1" customWidth="1"/>
    <col min="7408" max="7410" width="9" style="1"/>
    <col min="7411" max="7412" width="2.125" style="1" customWidth="1"/>
    <col min="7413" max="7413" width="4.125" style="1" customWidth="1"/>
    <col min="7414" max="7416" width="8.625" style="1" customWidth="1"/>
    <col min="7417" max="7419" width="0" style="1" hidden="1" customWidth="1"/>
    <col min="7420" max="7420" width="1.625" style="1" customWidth="1"/>
    <col min="7421" max="7648" width="9" style="1"/>
    <col min="7649" max="7649" width="1" style="1" customWidth="1"/>
    <col min="7650" max="7650" width="2.25" style="1" customWidth="1"/>
    <col min="7651" max="7651" width="2.125" style="1" customWidth="1"/>
    <col min="7652" max="7663" width="8.625" style="1" customWidth="1"/>
    <col min="7664" max="7666" width="9" style="1"/>
    <col min="7667" max="7668" width="2.125" style="1" customWidth="1"/>
    <col min="7669" max="7669" width="4.125" style="1" customWidth="1"/>
    <col min="7670" max="7672" width="8.625" style="1" customWidth="1"/>
    <col min="7673" max="7675" width="0" style="1" hidden="1" customWidth="1"/>
    <col min="7676" max="7676" width="1.625" style="1" customWidth="1"/>
    <col min="7677" max="7904" width="9" style="1"/>
    <col min="7905" max="7905" width="1" style="1" customWidth="1"/>
    <col min="7906" max="7906" width="2.25" style="1" customWidth="1"/>
    <col min="7907" max="7907" width="2.125" style="1" customWidth="1"/>
    <col min="7908" max="7919" width="8.625" style="1" customWidth="1"/>
    <col min="7920" max="7922" width="9" style="1"/>
    <col min="7923" max="7924" width="2.125" style="1" customWidth="1"/>
    <col min="7925" max="7925" width="4.125" style="1" customWidth="1"/>
    <col min="7926" max="7928" width="8.625" style="1" customWidth="1"/>
    <col min="7929" max="7931" width="0" style="1" hidden="1" customWidth="1"/>
    <col min="7932" max="7932" width="1.625" style="1" customWidth="1"/>
    <col min="7933" max="8160" width="9" style="1"/>
    <col min="8161" max="8161" width="1" style="1" customWidth="1"/>
    <col min="8162" max="8162" width="2.25" style="1" customWidth="1"/>
    <col min="8163" max="8163" width="2.125" style="1" customWidth="1"/>
    <col min="8164" max="8175" width="8.625" style="1" customWidth="1"/>
    <col min="8176" max="8178" width="9" style="1"/>
    <col min="8179" max="8180" width="2.125" style="1" customWidth="1"/>
    <col min="8181" max="8181" width="4.125" style="1" customWidth="1"/>
    <col min="8182" max="8184" width="8.625" style="1" customWidth="1"/>
    <col min="8185" max="8187" width="0" style="1" hidden="1" customWidth="1"/>
    <col min="8188" max="8188" width="1.625" style="1" customWidth="1"/>
    <col min="8189" max="8416" width="9" style="1"/>
    <col min="8417" max="8417" width="1" style="1" customWidth="1"/>
    <col min="8418" max="8418" width="2.25" style="1" customWidth="1"/>
    <col min="8419" max="8419" width="2.125" style="1" customWidth="1"/>
    <col min="8420" max="8431" width="8.625" style="1" customWidth="1"/>
    <col min="8432" max="8434" width="9" style="1"/>
    <col min="8435" max="8436" width="2.125" style="1" customWidth="1"/>
    <col min="8437" max="8437" width="4.125" style="1" customWidth="1"/>
    <col min="8438" max="8440" width="8.625" style="1" customWidth="1"/>
    <col min="8441" max="8443" width="0" style="1" hidden="1" customWidth="1"/>
    <col min="8444" max="8444" width="1.625" style="1" customWidth="1"/>
    <col min="8445" max="8672" width="9" style="1"/>
    <col min="8673" max="8673" width="1" style="1" customWidth="1"/>
    <col min="8674" max="8674" width="2.25" style="1" customWidth="1"/>
    <col min="8675" max="8675" width="2.125" style="1" customWidth="1"/>
    <col min="8676" max="8687" width="8.625" style="1" customWidth="1"/>
    <col min="8688" max="8690" width="9" style="1"/>
    <col min="8691" max="8692" width="2.125" style="1" customWidth="1"/>
    <col min="8693" max="8693" width="4.125" style="1" customWidth="1"/>
    <col min="8694" max="8696" width="8.625" style="1" customWidth="1"/>
    <col min="8697" max="8699" width="0" style="1" hidden="1" customWidth="1"/>
    <col min="8700" max="8700" width="1.625" style="1" customWidth="1"/>
    <col min="8701" max="8928" width="9" style="1"/>
    <col min="8929" max="8929" width="1" style="1" customWidth="1"/>
    <col min="8930" max="8930" width="2.25" style="1" customWidth="1"/>
    <col min="8931" max="8931" width="2.125" style="1" customWidth="1"/>
    <col min="8932" max="8943" width="8.625" style="1" customWidth="1"/>
    <col min="8944" max="8946" width="9" style="1"/>
    <col min="8947" max="8948" width="2.125" style="1" customWidth="1"/>
    <col min="8949" max="8949" width="4.125" style="1" customWidth="1"/>
    <col min="8950" max="8952" width="8.625" style="1" customWidth="1"/>
    <col min="8953" max="8955" width="0" style="1" hidden="1" customWidth="1"/>
    <col min="8956" max="8956" width="1.625" style="1" customWidth="1"/>
    <col min="8957" max="9184" width="9" style="1"/>
    <col min="9185" max="9185" width="1" style="1" customWidth="1"/>
    <col min="9186" max="9186" width="2.25" style="1" customWidth="1"/>
    <col min="9187" max="9187" width="2.125" style="1" customWidth="1"/>
    <col min="9188" max="9199" width="8.625" style="1" customWidth="1"/>
    <col min="9200" max="9202" width="9" style="1"/>
    <col min="9203" max="9204" width="2.125" style="1" customWidth="1"/>
    <col min="9205" max="9205" width="4.125" style="1" customWidth="1"/>
    <col min="9206" max="9208" width="8.625" style="1" customWidth="1"/>
    <col min="9209" max="9211" width="0" style="1" hidden="1" customWidth="1"/>
    <col min="9212" max="9212" width="1.625" style="1" customWidth="1"/>
    <col min="9213" max="9440" width="9" style="1"/>
    <col min="9441" max="9441" width="1" style="1" customWidth="1"/>
    <col min="9442" max="9442" width="2.25" style="1" customWidth="1"/>
    <col min="9443" max="9443" width="2.125" style="1" customWidth="1"/>
    <col min="9444" max="9455" width="8.625" style="1" customWidth="1"/>
    <col min="9456" max="9458" width="9" style="1"/>
    <col min="9459" max="9460" width="2.125" style="1" customWidth="1"/>
    <col min="9461" max="9461" width="4.125" style="1" customWidth="1"/>
    <col min="9462" max="9464" width="8.625" style="1" customWidth="1"/>
    <col min="9465" max="9467" width="0" style="1" hidden="1" customWidth="1"/>
    <col min="9468" max="9468" width="1.625" style="1" customWidth="1"/>
    <col min="9469" max="9696" width="9" style="1"/>
    <col min="9697" max="9697" width="1" style="1" customWidth="1"/>
    <col min="9698" max="9698" width="2.25" style="1" customWidth="1"/>
    <col min="9699" max="9699" width="2.125" style="1" customWidth="1"/>
    <col min="9700" max="9711" width="8.625" style="1" customWidth="1"/>
    <col min="9712" max="9714" width="9" style="1"/>
    <col min="9715" max="9716" width="2.125" style="1" customWidth="1"/>
    <col min="9717" max="9717" width="4.125" style="1" customWidth="1"/>
    <col min="9718" max="9720" width="8.625" style="1" customWidth="1"/>
    <col min="9721" max="9723" width="0" style="1" hidden="1" customWidth="1"/>
    <col min="9724" max="9724" width="1.625" style="1" customWidth="1"/>
    <col min="9725" max="9952" width="9" style="1"/>
    <col min="9953" max="9953" width="1" style="1" customWidth="1"/>
    <col min="9954" max="9954" width="2.25" style="1" customWidth="1"/>
    <col min="9955" max="9955" width="2.125" style="1" customWidth="1"/>
    <col min="9956" max="9967" width="8.625" style="1" customWidth="1"/>
    <col min="9968" max="9970" width="9" style="1"/>
    <col min="9971" max="9972" width="2.125" style="1" customWidth="1"/>
    <col min="9973" max="9973" width="4.125" style="1" customWidth="1"/>
    <col min="9974" max="9976" width="8.625" style="1" customWidth="1"/>
    <col min="9977" max="9979" width="0" style="1" hidden="1" customWidth="1"/>
    <col min="9980" max="9980" width="1.625" style="1" customWidth="1"/>
    <col min="9981" max="10208" width="9" style="1"/>
    <col min="10209" max="10209" width="1" style="1" customWidth="1"/>
    <col min="10210" max="10210" width="2.25" style="1" customWidth="1"/>
    <col min="10211" max="10211" width="2.125" style="1" customWidth="1"/>
    <col min="10212" max="10223" width="8.625" style="1" customWidth="1"/>
    <col min="10224" max="10226" width="9" style="1"/>
    <col min="10227" max="10228" width="2.125" style="1" customWidth="1"/>
    <col min="10229" max="10229" width="4.125" style="1" customWidth="1"/>
    <col min="10230" max="10232" width="8.625" style="1" customWidth="1"/>
    <col min="10233" max="10235" width="0" style="1" hidden="1" customWidth="1"/>
    <col min="10236" max="10236" width="1.625" style="1" customWidth="1"/>
    <col min="10237" max="10464" width="9" style="1"/>
    <col min="10465" max="10465" width="1" style="1" customWidth="1"/>
    <col min="10466" max="10466" width="2.25" style="1" customWidth="1"/>
    <col min="10467" max="10467" width="2.125" style="1" customWidth="1"/>
    <col min="10468" max="10479" width="8.625" style="1" customWidth="1"/>
    <col min="10480" max="10482" width="9" style="1"/>
    <col min="10483" max="10484" width="2.125" style="1" customWidth="1"/>
    <col min="10485" max="10485" width="4.125" style="1" customWidth="1"/>
    <col min="10486" max="10488" width="8.625" style="1" customWidth="1"/>
    <col min="10489" max="10491" width="0" style="1" hidden="1" customWidth="1"/>
    <col min="10492" max="10492" width="1.625" style="1" customWidth="1"/>
    <col min="10493" max="10720" width="9" style="1"/>
    <col min="10721" max="10721" width="1" style="1" customWidth="1"/>
    <col min="10722" max="10722" width="2.25" style="1" customWidth="1"/>
    <col min="10723" max="10723" width="2.125" style="1" customWidth="1"/>
    <col min="10724" max="10735" width="8.625" style="1" customWidth="1"/>
    <col min="10736" max="10738" width="9" style="1"/>
    <col min="10739" max="10740" width="2.125" style="1" customWidth="1"/>
    <col min="10741" max="10741" width="4.125" style="1" customWidth="1"/>
    <col min="10742" max="10744" width="8.625" style="1" customWidth="1"/>
    <col min="10745" max="10747" width="0" style="1" hidden="1" customWidth="1"/>
    <col min="10748" max="10748" width="1.625" style="1" customWidth="1"/>
    <col min="10749" max="10976" width="9" style="1"/>
    <col min="10977" max="10977" width="1" style="1" customWidth="1"/>
    <col min="10978" max="10978" width="2.25" style="1" customWidth="1"/>
    <col min="10979" max="10979" width="2.125" style="1" customWidth="1"/>
    <col min="10980" max="10991" width="8.625" style="1" customWidth="1"/>
    <col min="10992" max="10994" width="9" style="1"/>
    <col min="10995" max="10996" width="2.125" style="1" customWidth="1"/>
    <col min="10997" max="10997" width="4.125" style="1" customWidth="1"/>
    <col min="10998" max="11000" width="8.625" style="1" customWidth="1"/>
    <col min="11001" max="11003" width="0" style="1" hidden="1" customWidth="1"/>
    <col min="11004" max="11004" width="1.625" style="1" customWidth="1"/>
    <col min="11005" max="11232" width="9" style="1"/>
    <col min="11233" max="11233" width="1" style="1" customWidth="1"/>
    <col min="11234" max="11234" width="2.25" style="1" customWidth="1"/>
    <col min="11235" max="11235" width="2.125" style="1" customWidth="1"/>
    <col min="11236" max="11247" width="8.625" style="1" customWidth="1"/>
    <col min="11248" max="11250" width="9" style="1"/>
    <col min="11251" max="11252" width="2.125" style="1" customWidth="1"/>
    <col min="11253" max="11253" width="4.125" style="1" customWidth="1"/>
    <col min="11254" max="11256" width="8.625" style="1" customWidth="1"/>
    <col min="11257" max="11259" width="0" style="1" hidden="1" customWidth="1"/>
    <col min="11260" max="11260" width="1.625" style="1" customWidth="1"/>
    <col min="11261" max="11488" width="9" style="1"/>
    <col min="11489" max="11489" width="1" style="1" customWidth="1"/>
    <col min="11490" max="11490" width="2.25" style="1" customWidth="1"/>
    <col min="11491" max="11491" width="2.125" style="1" customWidth="1"/>
    <col min="11492" max="11503" width="8.625" style="1" customWidth="1"/>
    <col min="11504" max="11506" width="9" style="1"/>
    <col min="11507" max="11508" width="2.125" style="1" customWidth="1"/>
    <col min="11509" max="11509" width="4.125" style="1" customWidth="1"/>
    <col min="11510" max="11512" width="8.625" style="1" customWidth="1"/>
    <col min="11513" max="11515" width="0" style="1" hidden="1" customWidth="1"/>
    <col min="11516" max="11516" width="1.625" style="1" customWidth="1"/>
    <col min="11517" max="11744" width="9" style="1"/>
    <col min="11745" max="11745" width="1" style="1" customWidth="1"/>
    <col min="11746" max="11746" width="2.25" style="1" customWidth="1"/>
    <col min="11747" max="11747" width="2.125" style="1" customWidth="1"/>
    <col min="11748" max="11759" width="8.625" style="1" customWidth="1"/>
    <col min="11760" max="11762" width="9" style="1"/>
    <col min="11763" max="11764" width="2.125" style="1" customWidth="1"/>
    <col min="11765" max="11765" width="4.125" style="1" customWidth="1"/>
    <col min="11766" max="11768" width="8.625" style="1" customWidth="1"/>
    <col min="11769" max="11771" width="0" style="1" hidden="1" customWidth="1"/>
    <col min="11772" max="11772" width="1.625" style="1" customWidth="1"/>
    <col min="11773" max="12000" width="9" style="1"/>
    <col min="12001" max="12001" width="1" style="1" customWidth="1"/>
    <col min="12002" max="12002" width="2.25" style="1" customWidth="1"/>
    <col min="12003" max="12003" width="2.125" style="1" customWidth="1"/>
    <col min="12004" max="12015" width="8.625" style="1" customWidth="1"/>
    <col min="12016" max="12018" width="9" style="1"/>
    <col min="12019" max="12020" width="2.125" style="1" customWidth="1"/>
    <col min="12021" max="12021" width="4.125" style="1" customWidth="1"/>
    <col min="12022" max="12024" width="8.625" style="1" customWidth="1"/>
    <col min="12025" max="12027" width="0" style="1" hidden="1" customWidth="1"/>
    <col min="12028" max="12028" width="1.625" style="1" customWidth="1"/>
    <col min="12029" max="12256" width="9" style="1"/>
    <col min="12257" max="12257" width="1" style="1" customWidth="1"/>
    <col min="12258" max="12258" width="2.25" style="1" customWidth="1"/>
    <col min="12259" max="12259" width="2.125" style="1" customWidth="1"/>
    <col min="12260" max="12271" width="8.625" style="1" customWidth="1"/>
    <col min="12272" max="12274" width="9" style="1"/>
    <col min="12275" max="12276" width="2.125" style="1" customWidth="1"/>
    <col min="12277" max="12277" width="4.125" style="1" customWidth="1"/>
    <col min="12278" max="12280" width="8.625" style="1" customWidth="1"/>
    <col min="12281" max="12283" width="0" style="1" hidden="1" customWidth="1"/>
    <col min="12284" max="12284" width="1.625" style="1" customWidth="1"/>
    <col min="12285" max="12512" width="9" style="1"/>
    <col min="12513" max="12513" width="1" style="1" customWidth="1"/>
    <col min="12514" max="12514" width="2.25" style="1" customWidth="1"/>
    <col min="12515" max="12515" width="2.125" style="1" customWidth="1"/>
    <col min="12516" max="12527" width="8.625" style="1" customWidth="1"/>
    <col min="12528" max="12530" width="9" style="1"/>
    <col min="12531" max="12532" width="2.125" style="1" customWidth="1"/>
    <col min="12533" max="12533" width="4.125" style="1" customWidth="1"/>
    <col min="12534" max="12536" width="8.625" style="1" customWidth="1"/>
    <col min="12537" max="12539" width="0" style="1" hidden="1" customWidth="1"/>
    <col min="12540" max="12540" width="1.625" style="1" customWidth="1"/>
    <col min="12541" max="12768" width="9" style="1"/>
    <col min="12769" max="12769" width="1" style="1" customWidth="1"/>
    <col min="12770" max="12770" width="2.25" style="1" customWidth="1"/>
    <col min="12771" max="12771" width="2.125" style="1" customWidth="1"/>
    <col min="12772" max="12783" width="8.625" style="1" customWidth="1"/>
    <col min="12784" max="12786" width="9" style="1"/>
    <col min="12787" max="12788" width="2.125" style="1" customWidth="1"/>
    <col min="12789" max="12789" width="4.125" style="1" customWidth="1"/>
    <col min="12790" max="12792" width="8.625" style="1" customWidth="1"/>
    <col min="12793" max="12795" width="0" style="1" hidden="1" customWidth="1"/>
    <col min="12796" max="12796" width="1.625" style="1" customWidth="1"/>
    <col min="12797" max="13024" width="9" style="1"/>
    <col min="13025" max="13025" width="1" style="1" customWidth="1"/>
    <col min="13026" max="13026" width="2.25" style="1" customWidth="1"/>
    <col min="13027" max="13027" width="2.125" style="1" customWidth="1"/>
    <col min="13028" max="13039" width="8.625" style="1" customWidth="1"/>
    <col min="13040" max="13042" width="9" style="1"/>
    <col min="13043" max="13044" width="2.125" style="1" customWidth="1"/>
    <col min="13045" max="13045" width="4.125" style="1" customWidth="1"/>
    <col min="13046" max="13048" width="8.625" style="1" customWidth="1"/>
    <col min="13049" max="13051" width="0" style="1" hidden="1" customWidth="1"/>
    <col min="13052" max="13052" width="1.625" style="1" customWidth="1"/>
    <col min="13053" max="13280" width="9" style="1"/>
    <col min="13281" max="13281" width="1" style="1" customWidth="1"/>
    <col min="13282" max="13282" width="2.25" style="1" customWidth="1"/>
    <col min="13283" max="13283" width="2.125" style="1" customWidth="1"/>
    <col min="13284" max="13295" width="8.625" style="1" customWidth="1"/>
    <col min="13296" max="13298" width="9" style="1"/>
    <col min="13299" max="13300" width="2.125" style="1" customWidth="1"/>
    <col min="13301" max="13301" width="4.125" style="1" customWidth="1"/>
    <col min="13302" max="13304" width="8.625" style="1" customWidth="1"/>
    <col min="13305" max="13307" width="0" style="1" hidden="1" customWidth="1"/>
    <col min="13308" max="13308" width="1.625" style="1" customWidth="1"/>
    <col min="13309" max="13536" width="9" style="1"/>
    <col min="13537" max="13537" width="1" style="1" customWidth="1"/>
    <col min="13538" max="13538" width="2.25" style="1" customWidth="1"/>
    <col min="13539" max="13539" width="2.125" style="1" customWidth="1"/>
    <col min="13540" max="13551" width="8.625" style="1" customWidth="1"/>
    <col min="13552" max="13554" width="9" style="1"/>
    <col min="13555" max="13556" width="2.125" style="1" customWidth="1"/>
    <col min="13557" max="13557" width="4.125" style="1" customWidth="1"/>
    <col min="13558" max="13560" width="8.625" style="1" customWidth="1"/>
    <col min="13561" max="13563" width="0" style="1" hidden="1" customWidth="1"/>
    <col min="13564" max="13564" width="1.625" style="1" customWidth="1"/>
    <col min="13565" max="13792" width="9" style="1"/>
    <col min="13793" max="13793" width="1" style="1" customWidth="1"/>
    <col min="13794" max="13794" width="2.25" style="1" customWidth="1"/>
    <col min="13795" max="13795" width="2.125" style="1" customWidth="1"/>
    <col min="13796" max="13807" width="8.625" style="1" customWidth="1"/>
    <col min="13808" max="13810" width="9" style="1"/>
    <col min="13811" max="13812" width="2.125" style="1" customWidth="1"/>
    <col min="13813" max="13813" width="4.125" style="1" customWidth="1"/>
    <col min="13814" max="13816" width="8.625" style="1" customWidth="1"/>
    <col min="13817" max="13819" width="0" style="1" hidden="1" customWidth="1"/>
    <col min="13820" max="13820" width="1.625" style="1" customWidth="1"/>
    <col min="13821" max="14048" width="9" style="1"/>
    <col min="14049" max="14049" width="1" style="1" customWidth="1"/>
    <col min="14050" max="14050" width="2.25" style="1" customWidth="1"/>
    <col min="14051" max="14051" width="2.125" style="1" customWidth="1"/>
    <col min="14052" max="14063" width="8.625" style="1" customWidth="1"/>
    <col min="14064" max="14066" width="9" style="1"/>
    <col min="14067" max="14068" width="2.125" style="1" customWidth="1"/>
    <col min="14069" max="14069" width="4.125" style="1" customWidth="1"/>
    <col min="14070" max="14072" width="8.625" style="1" customWidth="1"/>
    <col min="14073" max="14075" width="0" style="1" hidden="1" customWidth="1"/>
    <col min="14076" max="14076" width="1.625" style="1" customWidth="1"/>
    <col min="14077" max="14304" width="9" style="1"/>
    <col min="14305" max="14305" width="1" style="1" customWidth="1"/>
    <col min="14306" max="14306" width="2.25" style="1" customWidth="1"/>
    <col min="14307" max="14307" width="2.125" style="1" customWidth="1"/>
    <col min="14308" max="14319" width="8.625" style="1" customWidth="1"/>
    <col min="14320" max="14322" width="9" style="1"/>
    <col min="14323" max="14324" width="2.125" style="1" customWidth="1"/>
    <col min="14325" max="14325" width="4.125" style="1" customWidth="1"/>
    <col min="14326" max="14328" width="8.625" style="1" customWidth="1"/>
    <col min="14329" max="14331" width="0" style="1" hidden="1" customWidth="1"/>
    <col min="14332" max="14332" width="1.625" style="1" customWidth="1"/>
    <col min="14333" max="14560" width="9" style="1"/>
    <col min="14561" max="14561" width="1" style="1" customWidth="1"/>
    <col min="14562" max="14562" width="2.25" style="1" customWidth="1"/>
    <col min="14563" max="14563" width="2.125" style="1" customWidth="1"/>
    <col min="14564" max="14575" width="8.625" style="1" customWidth="1"/>
    <col min="14576" max="14578" width="9" style="1"/>
    <col min="14579" max="14580" width="2.125" style="1" customWidth="1"/>
    <col min="14581" max="14581" width="4.125" style="1" customWidth="1"/>
    <col min="14582" max="14584" width="8.625" style="1" customWidth="1"/>
    <col min="14585" max="14587" width="0" style="1" hidden="1" customWidth="1"/>
    <col min="14588" max="14588" width="1.625" style="1" customWidth="1"/>
    <col min="14589" max="14816" width="9" style="1"/>
    <col min="14817" max="14817" width="1" style="1" customWidth="1"/>
    <col min="14818" max="14818" width="2.25" style="1" customWidth="1"/>
    <col min="14819" max="14819" width="2.125" style="1" customWidth="1"/>
    <col min="14820" max="14831" width="8.625" style="1" customWidth="1"/>
    <col min="14832" max="14834" width="9" style="1"/>
    <col min="14835" max="14836" width="2.125" style="1" customWidth="1"/>
    <col min="14837" max="14837" width="4.125" style="1" customWidth="1"/>
    <col min="14838" max="14840" width="8.625" style="1" customWidth="1"/>
    <col min="14841" max="14843" width="0" style="1" hidden="1" customWidth="1"/>
    <col min="14844" max="14844" width="1.625" style="1" customWidth="1"/>
    <col min="14845" max="15072" width="9" style="1"/>
    <col min="15073" max="15073" width="1" style="1" customWidth="1"/>
    <col min="15074" max="15074" width="2.25" style="1" customWidth="1"/>
    <col min="15075" max="15075" width="2.125" style="1" customWidth="1"/>
    <col min="15076" max="15087" width="8.625" style="1" customWidth="1"/>
    <col min="15088" max="15090" width="9" style="1"/>
    <col min="15091" max="15092" width="2.125" style="1" customWidth="1"/>
    <col min="15093" max="15093" width="4.125" style="1" customWidth="1"/>
    <col min="15094" max="15096" width="8.625" style="1" customWidth="1"/>
    <col min="15097" max="15099" width="0" style="1" hidden="1" customWidth="1"/>
    <col min="15100" max="15100" width="1.625" style="1" customWidth="1"/>
    <col min="15101" max="15328" width="9" style="1"/>
    <col min="15329" max="15329" width="1" style="1" customWidth="1"/>
    <col min="15330" max="15330" width="2.25" style="1" customWidth="1"/>
    <col min="15331" max="15331" width="2.125" style="1" customWidth="1"/>
    <col min="15332" max="15343" width="8.625" style="1" customWidth="1"/>
    <col min="15344" max="15346" width="9" style="1"/>
    <col min="15347" max="15348" width="2.125" style="1" customWidth="1"/>
    <col min="15349" max="15349" width="4.125" style="1" customWidth="1"/>
    <col min="15350" max="15352" width="8.625" style="1" customWidth="1"/>
    <col min="15353" max="15355" width="0" style="1" hidden="1" customWidth="1"/>
    <col min="15356" max="15356" width="1.625" style="1" customWidth="1"/>
    <col min="15357" max="15584" width="9" style="1"/>
    <col min="15585" max="15585" width="1" style="1" customWidth="1"/>
    <col min="15586" max="15586" width="2.25" style="1" customWidth="1"/>
    <col min="15587" max="15587" width="2.125" style="1" customWidth="1"/>
    <col min="15588" max="15599" width="8.625" style="1" customWidth="1"/>
    <col min="15600" max="15602" width="9" style="1"/>
    <col min="15603" max="15604" width="2.125" style="1" customWidth="1"/>
    <col min="15605" max="15605" width="4.125" style="1" customWidth="1"/>
    <col min="15606" max="15608" width="8.625" style="1" customWidth="1"/>
    <col min="15609" max="15611" width="0" style="1" hidden="1" customWidth="1"/>
    <col min="15612" max="15612" width="1.625" style="1" customWidth="1"/>
    <col min="15613" max="15840" width="9" style="1"/>
    <col min="15841" max="15841" width="1" style="1" customWidth="1"/>
    <col min="15842" max="15842" width="2.25" style="1" customWidth="1"/>
    <col min="15843" max="15843" width="2.125" style="1" customWidth="1"/>
    <col min="15844" max="15855" width="8.625" style="1" customWidth="1"/>
    <col min="15856" max="15858" width="9" style="1"/>
    <col min="15859" max="15860" width="2.125" style="1" customWidth="1"/>
    <col min="15861" max="15861" width="4.125" style="1" customWidth="1"/>
    <col min="15862" max="15864" width="8.625" style="1" customWidth="1"/>
    <col min="15865" max="15867" width="0" style="1" hidden="1" customWidth="1"/>
    <col min="15868" max="15868" width="1.625" style="1" customWidth="1"/>
    <col min="15869" max="16096" width="9" style="1"/>
    <col min="16097" max="16097" width="1" style="1" customWidth="1"/>
    <col min="16098" max="16098" width="2.25" style="1" customWidth="1"/>
    <col min="16099" max="16099" width="2.125" style="1" customWidth="1"/>
    <col min="16100" max="16111" width="8.625" style="1" customWidth="1"/>
    <col min="16112" max="16114" width="9" style="1"/>
    <col min="16115" max="16116" width="2.125" style="1" customWidth="1"/>
    <col min="16117" max="16117" width="4.125" style="1" customWidth="1"/>
    <col min="16118" max="16120" width="8.625" style="1" customWidth="1"/>
    <col min="16121" max="16123" width="0" style="1" hidden="1" customWidth="1"/>
    <col min="16124" max="16124" width="1.625" style="1" customWidth="1"/>
    <col min="16125" max="16384" width="9" style="1"/>
  </cols>
  <sheetData>
    <row r="1" spans="2:22" ht="5.25" customHeight="1" x14ac:dyDescent="0.15"/>
    <row r="2" spans="2:22" ht="13.5" customHeight="1" x14ac:dyDescent="0.15">
      <c r="B2" s="2" t="s">
        <v>112</v>
      </c>
      <c r="C2" s="2"/>
      <c r="D2" s="2"/>
      <c r="E2" s="18"/>
      <c r="F2" s="18"/>
      <c r="G2" s="18"/>
      <c r="H2" s="18"/>
      <c r="I2" s="18"/>
      <c r="J2" s="18"/>
      <c r="K2" s="18"/>
      <c r="L2" s="18"/>
      <c r="M2" s="18"/>
      <c r="N2" s="18"/>
      <c r="O2" s="18"/>
      <c r="P2" s="18"/>
      <c r="Q2" s="18"/>
      <c r="R2" s="3"/>
    </row>
    <row r="3" spans="2:22" ht="13.5" customHeight="1" x14ac:dyDescent="0.15">
      <c r="B3" s="5"/>
      <c r="C3" s="18"/>
      <c r="D3" s="18"/>
      <c r="E3" s="18"/>
      <c r="F3" s="18"/>
      <c r="G3" s="18"/>
      <c r="H3" s="18"/>
      <c r="I3" s="18"/>
      <c r="J3" s="18"/>
      <c r="K3" s="18"/>
      <c r="L3" s="18"/>
      <c r="M3" s="169">
        <f ca="1">TODAY()</f>
        <v>44496</v>
      </c>
      <c r="N3" s="169"/>
      <c r="O3" s="169"/>
      <c r="P3" s="169"/>
      <c r="Q3" s="18"/>
      <c r="R3" s="3"/>
    </row>
    <row r="4" spans="2:22" ht="24" customHeight="1" x14ac:dyDescent="0.15">
      <c r="B4" s="5"/>
      <c r="C4" s="147" t="s">
        <v>0</v>
      </c>
      <c r="D4" s="23"/>
      <c r="E4" s="23"/>
      <c r="F4" s="6"/>
      <c r="G4" s="52"/>
      <c r="H4" s="133" t="s">
        <v>113</v>
      </c>
      <c r="I4" s="96"/>
      <c r="J4" s="96"/>
      <c r="K4" s="6"/>
      <c r="L4" s="6"/>
      <c r="M4" s="6"/>
      <c r="N4" s="97"/>
      <c r="O4" s="97"/>
      <c r="P4" s="97"/>
      <c r="Q4" s="18"/>
      <c r="R4" s="4"/>
    </row>
    <row r="5" spans="2:22" ht="13.5" customHeight="1" x14ac:dyDescent="0.15">
      <c r="B5" s="5"/>
      <c r="C5" s="6"/>
      <c r="D5" s="6"/>
      <c r="E5" s="18"/>
      <c r="F5" s="7"/>
      <c r="G5" s="18"/>
      <c r="H5" s="18"/>
      <c r="I5" s="18"/>
      <c r="J5" s="18"/>
      <c r="K5" s="18"/>
      <c r="L5" s="18"/>
      <c r="M5" s="18"/>
      <c r="N5" s="7"/>
      <c r="O5" s="7"/>
      <c r="P5" s="7"/>
      <c r="Q5" s="8"/>
      <c r="R5" s="10"/>
    </row>
    <row r="6" spans="2:22" ht="13.5" customHeight="1" x14ac:dyDescent="0.15">
      <c r="B6" s="5"/>
      <c r="C6" s="6"/>
      <c r="D6" s="23" t="s">
        <v>25</v>
      </c>
      <c r="E6" s="6"/>
      <c r="F6" s="18"/>
      <c r="G6" s="7"/>
      <c r="H6" s="18"/>
      <c r="I6" s="18"/>
      <c r="J6" s="18"/>
      <c r="K6" s="18"/>
      <c r="L6" s="18"/>
      <c r="M6" s="18"/>
      <c r="N6" s="18"/>
      <c r="O6" s="18"/>
      <c r="P6" s="18"/>
      <c r="Q6" s="8"/>
      <c r="R6" s="10"/>
      <c r="S6" s="170" t="s">
        <v>17</v>
      </c>
      <c r="T6" s="171"/>
      <c r="U6" s="176" t="s">
        <v>18</v>
      </c>
      <c r="V6" s="179" t="s">
        <v>19</v>
      </c>
    </row>
    <row r="7" spans="2:22" ht="13.5" customHeight="1" x14ac:dyDescent="0.15">
      <c r="B7" s="5"/>
      <c r="C7" s="6"/>
      <c r="D7" s="23"/>
      <c r="E7" s="6"/>
      <c r="F7" s="18"/>
      <c r="G7" s="7"/>
      <c r="H7" s="18"/>
      <c r="I7" s="18"/>
      <c r="J7" s="18"/>
      <c r="K7" s="18"/>
      <c r="L7" s="18"/>
      <c r="M7" s="18"/>
      <c r="N7" s="18"/>
      <c r="O7" s="18"/>
      <c r="P7" s="18"/>
      <c r="Q7" s="8"/>
      <c r="R7" s="10"/>
      <c r="S7" s="172"/>
      <c r="T7" s="173"/>
      <c r="U7" s="177"/>
      <c r="V7" s="180"/>
    </row>
    <row r="8" spans="2:22" ht="13.5" customHeight="1" x14ac:dyDescent="0.15">
      <c r="B8" s="5"/>
      <c r="C8" s="6"/>
      <c r="D8" s="33"/>
      <c r="E8" s="28"/>
      <c r="F8" s="26"/>
      <c r="G8" s="29"/>
      <c r="H8" s="26"/>
      <c r="I8" s="26"/>
      <c r="J8" s="26"/>
      <c r="K8" s="26"/>
      <c r="L8" s="26"/>
      <c r="M8" s="26"/>
      <c r="N8" s="26"/>
      <c r="O8" s="26"/>
      <c r="P8" s="101"/>
      <c r="Q8" s="8"/>
      <c r="R8" s="10"/>
      <c r="S8" s="172"/>
      <c r="T8" s="173"/>
      <c r="U8" s="177"/>
      <c r="V8" s="180"/>
    </row>
    <row r="9" spans="2:22" ht="13.5" customHeight="1" x14ac:dyDescent="0.15">
      <c r="B9" s="5"/>
      <c r="C9" s="6"/>
      <c r="D9" s="30"/>
      <c r="E9" s="6" t="s">
        <v>32</v>
      </c>
      <c r="F9" s="18"/>
      <c r="G9" s="7"/>
      <c r="H9" s="18"/>
      <c r="I9" s="18"/>
      <c r="J9" s="18"/>
      <c r="K9" s="18"/>
      <c r="L9" s="18"/>
      <c r="M9" s="18"/>
      <c r="N9" s="18"/>
      <c r="O9" s="18"/>
      <c r="P9" s="102"/>
      <c r="Q9" s="8"/>
      <c r="R9" s="9"/>
      <c r="S9" s="174"/>
      <c r="T9" s="175"/>
      <c r="U9" s="178"/>
      <c r="V9" s="181"/>
    </row>
    <row r="10" spans="2:22" ht="13.5" customHeight="1" x14ac:dyDescent="0.15">
      <c r="B10" s="5"/>
      <c r="C10" s="6"/>
      <c r="D10" s="30"/>
      <c r="E10" s="134" t="s">
        <v>30</v>
      </c>
      <c r="F10" s="107"/>
      <c r="G10" s="110"/>
      <c r="H10" s="107"/>
      <c r="I10" s="107"/>
      <c r="J10" s="107"/>
      <c r="K10" s="107"/>
      <c r="L10" s="107"/>
      <c r="M10" s="107"/>
      <c r="N10" s="107"/>
      <c r="O10" s="107"/>
      <c r="P10" s="102"/>
      <c r="Q10" s="8"/>
      <c r="R10" s="9"/>
      <c r="S10" s="39">
        <v>1</v>
      </c>
      <c r="T10" s="40" t="s">
        <v>20</v>
      </c>
      <c r="U10" s="41">
        <v>840</v>
      </c>
      <c r="V10" s="42">
        <f>$N$19*U10/1000/12/3600</f>
        <v>1.2444444444444443E-3</v>
      </c>
    </row>
    <row r="11" spans="2:22" ht="13.5" customHeight="1" x14ac:dyDescent="0.15">
      <c r="B11" s="5"/>
      <c r="C11" s="6"/>
      <c r="D11" s="30"/>
      <c r="E11" s="134" t="s">
        <v>26</v>
      </c>
      <c r="F11" s="107"/>
      <c r="G11" s="110"/>
      <c r="H11" s="107"/>
      <c r="I11" s="107"/>
      <c r="J11" s="107"/>
      <c r="K11" s="107"/>
      <c r="L11" s="107"/>
      <c r="M11" s="107"/>
      <c r="N11" s="107"/>
      <c r="O11" s="107"/>
      <c r="P11" s="102"/>
      <c r="Q11" s="8"/>
      <c r="R11" s="9"/>
      <c r="S11" s="43">
        <v>2</v>
      </c>
      <c r="T11" s="44" t="s">
        <v>21</v>
      </c>
      <c r="U11" s="43">
        <v>760</v>
      </c>
      <c r="V11" s="42">
        <f>$N$19*U11/1000/12/3600</f>
        <v>1.1259259259259261E-3</v>
      </c>
    </row>
    <row r="12" spans="2:22" ht="13.5" customHeight="1" x14ac:dyDescent="0.15">
      <c r="B12" s="5"/>
      <c r="C12" s="6"/>
      <c r="D12" s="30"/>
      <c r="E12" s="134"/>
      <c r="F12" s="107"/>
      <c r="G12" s="110"/>
      <c r="H12" s="107"/>
      <c r="I12" s="107"/>
      <c r="J12" s="107"/>
      <c r="K12" s="107"/>
      <c r="L12" s="107"/>
      <c r="M12" s="107"/>
      <c r="N12" s="107"/>
      <c r="O12" s="107"/>
      <c r="P12" s="102"/>
      <c r="Q12" s="8"/>
      <c r="R12" s="9"/>
      <c r="S12" s="43">
        <v>3</v>
      </c>
      <c r="T12" s="44" t="s">
        <v>22</v>
      </c>
      <c r="U12" s="43">
        <v>670</v>
      </c>
      <c r="V12" s="42">
        <f>$N$19*U12/1000/12/3600</f>
        <v>9.9259259259259266E-4</v>
      </c>
    </row>
    <row r="13" spans="2:22" ht="13.5" customHeight="1" x14ac:dyDescent="0.15">
      <c r="B13" s="5"/>
      <c r="C13" s="6"/>
      <c r="D13" s="30"/>
      <c r="E13" s="134" t="s">
        <v>31</v>
      </c>
      <c r="F13" s="107"/>
      <c r="G13" s="110"/>
      <c r="H13" s="107"/>
      <c r="I13" s="107"/>
      <c r="J13" s="107"/>
      <c r="K13" s="107"/>
      <c r="L13" s="107"/>
      <c r="M13" s="107"/>
      <c r="N13" s="107"/>
      <c r="O13" s="107"/>
      <c r="P13" s="102"/>
      <c r="Q13" s="8"/>
      <c r="R13" s="9"/>
      <c r="S13" s="43">
        <v>4</v>
      </c>
      <c r="T13" s="44" t="s">
        <v>23</v>
      </c>
      <c r="U13" s="45">
        <v>630</v>
      </c>
      <c r="V13" s="42">
        <f>$N$19*U13/1000/12/3600</f>
        <v>9.3333333333333332E-4</v>
      </c>
    </row>
    <row r="14" spans="2:22" ht="13.5" customHeight="1" x14ac:dyDescent="0.15">
      <c r="B14" s="5"/>
      <c r="C14" s="6"/>
      <c r="D14" s="30"/>
      <c r="E14" s="134" t="s">
        <v>27</v>
      </c>
      <c r="F14" s="107"/>
      <c r="G14" s="110"/>
      <c r="H14" s="107"/>
      <c r="I14" s="107"/>
      <c r="J14" s="107"/>
      <c r="K14" s="107"/>
      <c r="L14" s="107"/>
      <c r="M14" s="107"/>
      <c r="N14" s="107"/>
      <c r="O14" s="107"/>
      <c r="P14" s="102"/>
      <c r="Q14" s="8"/>
      <c r="R14" s="9"/>
      <c r="S14" s="46">
        <v>5</v>
      </c>
      <c r="T14" s="47" t="s">
        <v>24</v>
      </c>
      <c r="U14" s="46">
        <v>540</v>
      </c>
      <c r="V14" s="48">
        <f>$N$19*U14/1000/12/3600</f>
        <v>8.0000000000000015E-4</v>
      </c>
    </row>
    <row r="15" spans="2:22" ht="13.5" customHeight="1" x14ac:dyDescent="0.15">
      <c r="B15" s="5"/>
      <c r="C15" s="6"/>
      <c r="D15" s="30"/>
      <c r="E15" s="134" t="s">
        <v>28</v>
      </c>
      <c r="F15" s="107"/>
      <c r="G15" s="110"/>
      <c r="H15" s="107"/>
      <c r="I15" s="107"/>
      <c r="J15" s="107"/>
      <c r="K15" s="107"/>
      <c r="L15" s="107"/>
      <c r="M15" s="107"/>
      <c r="N15" s="107"/>
      <c r="O15" s="107"/>
      <c r="P15" s="102"/>
      <c r="Q15" s="8"/>
      <c r="R15" s="9"/>
      <c r="S15" s="49"/>
      <c r="T15" s="49"/>
      <c r="U15" s="49"/>
      <c r="V15" s="49"/>
    </row>
    <row r="16" spans="2:22" ht="13.5" customHeight="1" x14ac:dyDescent="0.15">
      <c r="B16" s="5"/>
      <c r="C16" s="6"/>
      <c r="D16" s="30"/>
      <c r="E16" s="134" t="s">
        <v>111</v>
      </c>
      <c r="F16" s="107"/>
      <c r="G16" s="110"/>
      <c r="H16" s="107"/>
      <c r="I16" s="107"/>
      <c r="J16" s="107"/>
      <c r="K16" s="107"/>
      <c r="L16" s="107"/>
      <c r="M16" s="107"/>
      <c r="N16" s="107"/>
      <c r="O16" s="107"/>
      <c r="P16" s="102"/>
      <c r="Q16" s="8"/>
      <c r="R16" s="9"/>
    </row>
    <row r="17" spans="2:39" ht="13.5" customHeight="1" x14ac:dyDescent="0.15">
      <c r="B17" s="5"/>
      <c r="C17" s="6"/>
      <c r="D17" s="30"/>
      <c r="E17" s="134" t="s">
        <v>29</v>
      </c>
      <c r="F17" s="112"/>
      <c r="G17" s="111"/>
      <c r="H17" s="107"/>
      <c r="I17" s="107"/>
      <c r="J17" s="107"/>
      <c r="K17" s="111"/>
      <c r="L17" s="111"/>
      <c r="M17" s="111"/>
      <c r="N17" s="112"/>
      <c r="O17" s="112"/>
      <c r="P17" s="103"/>
      <c r="Q17" s="8"/>
      <c r="R17" s="9"/>
    </row>
    <row r="18" spans="2:39" ht="13.5" customHeight="1" x14ac:dyDescent="0.15">
      <c r="B18" s="5"/>
      <c r="C18" s="6"/>
      <c r="D18" s="30"/>
      <c r="E18" s="98"/>
      <c r="F18" s="18"/>
      <c r="G18" s="11"/>
      <c r="H18" s="18"/>
      <c r="I18" s="18"/>
      <c r="J18" s="18"/>
      <c r="K18" s="18"/>
      <c r="L18" s="18"/>
      <c r="M18" s="18"/>
      <c r="N18" s="18"/>
      <c r="O18" s="18"/>
      <c r="P18" s="102"/>
      <c r="Q18" s="8"/>
      <c r="R18" s="9"/>
    </row>
    <row r="19" spans="2:39" ht="13.5" customHeight="1" x14ac:dyDescent="0.15">
      <c r="B19" s="5"/>
      <c r="C19" s="6"/>
      <c r="D19" s="30"/>
      <c r="E19" s="18"/>
      <c r="F19" s="7"/>
      <c r="G19" s="12"/>
      <c r="H19" s="18"/>
      <c r="I19" s="18"/>
      <c r="K19" s="108"/>
      <c r="L19" s="108"/>
      <c r="M19" s="13" t="s">
        <v>34</v>
      </c>
      <c r="N19" s="144">
        <v>64</v>
      </c>
      <c r="O19" s="8" t="s">
        <v>33</v>
      </c>
      <c r="P19" s="104"/>
      <c r="Q19" s="8"/>
      <c r="R19" s="9"/>
    </row>
    <row r="20" spans="2:39" ht="13.5" customHeight="1" x14ac:dyDescent="0.15">
      <c r="B20" s="5"/>
      <c r="C20" s="6"/>
      <c r="D20" s="31"/>
      <c r="E20" s="32"/>
      <c r="F20" s="25"/>
      <c r="G20" s="24"/>
      <c r="H20" s="27"/>
      <c r="I20" s="27"/>
      <c r="J20" s="27"/>
      <c r="K20" s="24"/>
      <c r="L20" s="24"/>
      <c r="M20" s="24"/>
      <c r="N20" s="25"/>
      <c r="O20" s="25"/>
      <c r="P20" s="105"/>
      <c r="Q20" s="8"/>
      <c r="R20" s="36"/>
      <c r="AL20" s="1"/>
      <c r="AM20" s="1"/>
    </row>
    <row r="21" spans="2:39" ht="13.5" customHeight="1" x14ac:dyDescent="0.15">
      <c r="B21" s="5"/>
      <c r="C21" s="6"/>
      <c r="D21" s="6"/>
      <c r="E21" s="2"/>
      <c r="F21" s="7"/>
      <c r="G21" s="12"/>
      <c r="H21" s="18"/>
      <c r="I21" s="18"/>
      <c r="J21" s="18"/>
      <c r="K21" s="12"/>
      <c r="L21" s="12"/>
      <c r="M21" s="12"/>
      <c r="N21" s="7"/>
      <c r="O21" s="7"/>
      <c r="P21" s="7"/>
      <c r="Q21" s="8"/>
      <c r="R21" s="22"/>
    </row>
    <row r="22" spans="2:39" ht="13.5" customHeight="1" x14ac:dyDescent="0.15">
      <c r="B22" s="5"/>
      <c r="C22" s="6"/>
      <c r="D22" s="6"/>
      <c r="E22" s="2" t="s">
        <v>76</v>
      </c>
      <c r="F22" s="52"/>
      <c r="G22" s="182" t="s">
        <v>20</v>
      </c>
      <c r="H22" s="182"/>
      <c r="I22" s="50"/>
      <c r="J22" s="53" t="s">
        <v>75</v>
      </c>
      <c r="K22" s="51">
        <f>VLOOKUP(G22,T10:U14,2,0)</f>
        <v>840</v>
      </c>
      <c r="L22" s="11" t="s">
        <v>44</v>
      </c>
      <c r="M22" s="11"/>
      <c r="N22" s="18"/>
      <c r="O22" s="18"/>
      <c r="P22" s="8"/>
      <c r="Q22" s="99"/>
      <c r="R22" s="9"/>
    </row>
    <row r="23" spans="2:39" ht="13.5" customHeight="1" x14ac:dyDescent="0.15">
      <c r="B23" s="5"/>
      <c r="C23" s="5"/>
      <c r="D23" s="5"/>
      <c r="E23" s="5"/>
      <c r="F23" s="5"/>
      <c r="G23" s="5"/>
      <c r="H23" s="5"/>
      <c r="I23" s="5"/>
      <c r="J23" s="5"/>
      <c r="K23" s="5"/>
      <c r="L23" s="5"/>
      <c r="M23" s="5"/>
      <c r="N23" s="5"/>
      <c r="O23" s="5"/>
      <c r="P23" s="5"/>
      <c r="Q23" s="5"/>
      <c r="R23" s="9"/>
    </row>
    <row r="24" spans="2:39" ht="13.5" customHeight="1" x14ac:dyDescent="0.15">
      <c r="B24" s="5"/>
      <c r="C24" s="6"/>
      <c r="D24" s="6"/>
      <c r="E24" s="18"/>
      <c r="F24" s="34" t="str">
        <f>"　Ｑ1="&amp;N19&amp;"人×"&amp;K22&amp;"Ｌ/人・日÷1000÷12ｈｒ÷3600s"</f>
        <v>　Ｑ1=64人×840Ｌ/人・日÷1000÷12ｈｒ÷3600s</v>
      </c>
      <c r="G24" s="12"/>
      <c r="H24" s="18"/>
      <c r="I24" s="18"/>
      <c r="J24" s="18"/>
      <c r="K24" s="12"/>
      <c r="L24" s="12"/>
      <c r="M24" s="12"/>
      <c r="N24" s="7"/>
      <c r="O24" s="7"/>
      <c r="P24" s="7"/>
      <c r="Q24" s="8"/>
      <c r="R24" s="9"/>
    </row>
    <row r="25" spans="2:39" ht="13.5" customHeight="1" x14ac:dyDescent="0.15">
      <c r="B25" s="5"/>
      <c r="C25" s="6"/>
      <c r="D25" s="6"/>
      <c r="E25" s="18"/>
      <c r="F25" s="7"/>
      <c r="G25" s="12"/>
      <c r="H25" s="18"/>
      <c r="I25" s="18"/>
      <c r="J25" s="18"/>
      <c r="K25" s="12"/>
      <c r="L25" s="12"/>
      <c r="M25" s="12"/>
      <c r="N25" s="7"/>
      <c r="O25" s="7"/>
      <c r="P25" s="7"/>
      <c r="Q25" s="8"/>
      <c r="R25" s="9"/>
    </row>
    <row r="26" spans="2:39" ht="13.5" customHeight="1" x14ac:dyDescent="0.15">
      <c r="B26" s="5"/>
      <c r="C26" s="6"/>
      <c r="D26" s="6"/>
      <c r="E26" s="18"/>
      <c r="F26" s="7"/>
      <c r="G26" s="12"/>
      <c r="H26" s="18"/>
      <c r="I26" s="18"/>
      <c r="J26" s="108"/>
      <c r="K26" s="13" t="s">
        <v>50</v>
      </c>
      <c r="L26" s="168">
        <f>$N$19*VLOOKUP(G22,T10:U14,2,0)/1000/12/3600</f>
        <v>1.2444444444444443E-3</v>
      </c>
      <c r="M26" s="168"/>
      <c r="N26" s="8" t="s">
        <v>35</v>
      </c>
      <c r="O26" s="8"/>
      <c r="Q26" s="8"/>
      <c r="R26" s="9"/>
      <c r="S26" s="163" t="s">
        <v>10</v>
      </c>
      <c r="T26" s="160" t="s">
        <v>11</v>
      </c>
      <c r="U26" s="165" t="s">
        <v>12</v>
      </c>
      <c r="V26" s="156" t="s">
        <v>13</v>
      </c>
      <c r="W26" s="158" t="s">
        <v>12</v>
      </c>
      <c r="X26" s="160" t="s">
        <v>14</v>
      </c>
      <c r="Y26" s="158" t="s">
        <v>12</v>
      </c>
      <c r="Z26" s="148" t="s">
        <v>43</v>
      </c>
      <c r="AA26" s="37" t="s">
        <v>1</v>
      </c>
      <c r="AB26" s="37" t="s">
        <v>2</v>
      </c>
      <c r="AC26" s="37" t="s">
        <v>3</v>
      </c>
      <c r="AD26" s="148" t="s">
        <v>15</v>
      </c>
      <c r="AE26" s="150"/>
      <c r="AL26" s="1"/>
      <c r="AM26" s="1"/>
    </row>
    <row r="27" spans="2:39" ht="13.5" customHeight="1" x14ac:dyDescent="0.15">
      <c r="B27" s="5"/>
      <c r="C27" s="6"/>
      <c r="D27" s="6"/>
      <c r="E27" s="18"/>
      <c r="F27" s="7"/>
      <c r="G27" s="12"/>
      <c r="H27" s="18"/>
      <c r="I27" s="18"/>
      <c r="J27" s="18"/>
      <c r="K27" s="12"/>
      <c r="L27" s="12"/>
      <c r="M27" s="12"/>
      <c r="N27" s="7"/>
      <c r="O27" s="7"/>
      <c r="P27" s="7"/>
      <c r="Q27" s="8"/>
      <c r="R27" s="9"/>
      <c r="S27" s="164"/>
      <c r="T27" s="161"/>
      <c r="U27" s="166"/>
      <c r="V27" s="157"/>
      <c r="W27" s="159"/>
      <c r="X27" s="161"/>
      <c r="Y27" s="159"/>
      <c r="Z27" s="149"/>
      <c r="AA27" s="38" t="s">
        <v>37</v>
      </c>
      <c r="AB27" s="55" t="s">
        <v>38</v>
      </c>
      <c r="AC27" s="55" t="s">
        <v>39</v>
      </c>
      <c r="AD27" s="149"/>
      <c r="AE27" s="151"/>
      <c r="AL27" s="1"/>
      <c r="AM27" s="1"/>
    </row>
    <row r="28" spans="2:39" ht="13.5" customHeight="1" x14ac:dyDescent="0.15">
      <c r="B28" s="5"/>
      <c r="C28" s="6"/>
      <c r="D28" s="35" t="s">
        <v>36</v>
      </c>
      <c r="E28" s="35"/>
      <c r="F28" s="7"/>
      <c r="G28" s="12"/>
      <c r="H28" s="18"/>
      <c r="I28" s="18"/>
      <c r="J28" s="18"/>
      <c r="K28" s="12"/>
      <c r="L28" s="12"/>
      <c r="M28" s="12"/>
      <c r="N28" s="7"/>
      <c r="O28" s="7"/>
      <c r="P28" s="7"/>
      <c r="Q28" s="8"/>
      <c r="R28" s="56"/>
      <c r="S28" s="41" t="s">
        <v>84</v>
      </c>
      <c r="T28" s="57">
        <v>114</v>
      </c>
      <c r="U28" s="58" t="s">
        <v>40</v>
      </c>
      <c r="V28" s="59">
        <v>3.1</v>
      </c>
      <c r="W28" s="60" t="s">
        <v>54</v>
      </c>
      <c r="X28" s="57">
        <v>107</v>
      </c>
      <c r="Y28" s="61"/>
      <c r="Z28" s="62">
        <f t="shared" ref="Z28:Z37" si="0">PI()*POWER(((X28/1000)/2),2)*(1/0.01)*POWER(((X28/1000)/4),2/3)*POWER($L$32/1000,1/2)</f>
        <v>8.0427881178639481E-3</v>
      </c>
      <c r="AA28" s="78">
        <f>PI()*(X28/2)/1000*(X28/2)/1000</f>
        <v>8.9920235727373853E-3</v>
      </c>
      <c r="AB28" s="78">
        <f t="shared" ref="AB28:AB37" si="1">X28/1000*PI()</f>
        <v>0.33615041393410788</v>
      </c>
      <c r="AC28" s="79">
        <f t="shared" ref="AC28:AC37" si="2">AA28/AB28</f>
        <v>2.6749999999999999E-2</v>
      </c>
      <c r="AD28" s="80">
        <f t="shared" ref="AD28:AD37" si="3">(1/0.01)*POWER((X28/1000)/4,(2/3))*POWER(($L$32/1000),(1/2))</f>
        <v>0.89443583558306128</v>
      </c>
      <c r="AE28" s="86" t="str">
        <f>IF(AND(0.6&lt;AD28,AD28&lt;3),"OK",IF(AD28&gt;=3,"NG",IF(AD28&lt;=0.6,"NG")))</f>
        <v>OK</v>
      </c>
      <c r="AL28" s="1"/>
      <c r="AM28" s="1"/>
    </row>
    <row r="29" spans="2:39" ht="13.5" customHeight="1" x14ac:dyDescent="0.15">
      <c r="B29" s="5"/>
      <c r="C29" s="5"/>
      <c r="D29" s="5"/>
      <c r="E29" s="5"/>
      <c r="F29" s="5"/>
      <c r="G29" s="5"/>
      <c r="H29" s="5"/>
      <c r="I29" s="5"/>
      <c r="J29" s="5"/>
      <c r="K29" s="5"/>
      <c r="L29" s="5"/>
      <c r="M29" s="5"/>
      <c r="N29" s="5"/>
      <c r="O29" s="5"/>
      <c r="P29" s="5"/>
      <c r="Q29" s="5"/>
      <c r="R29" s="56"/>
      <c r="S29" s="43" t="s">
        <v>82</v>
      </c>
      <c r="T29" s="65">
        <v>165</v>
      </c>
      <c r="U29" s="66" t="s">
        <v>41</v>
      </c>
      <c r="V29" s="67">
        <v>5.0999999999999996</v>
      </c>
      <c r="W29" s="68" t="s">
        <v>54</v>
      </c>
      <c r="X29" s="65">
        <v>154</v>
      </c>
      <c r="Y29" s="69"/>
      <c r="Z29" s="87">
        <f t="shared" si="0"/>
        <v>2.1237585617986349E-2</v>
      </c>
      <c r="AA29" s="63">
        <f t="shared" ref="AA29:AA37" si="4">PI()*(X29/2)/1000*(X29/2)/1000</f>
        <v>1.8626502843133885E-2</v>
      </c>
      <c r="AB29" s="63">
        <f t="shared" si="1"/>
        <v>0.48380526865282814</v>
      </c>
      <c r="AC29" s="64">
        <f t="shared" si="2"/>
        <v>3.8500000000000006E-2</v>
      </c>
      <c r="AD29" s="88">
        <f t="shared" si="3"/>
        <v>1.1401810526024194</v>
      </c>
      <c r="AE29" s="89" t="str">
        <f>IF(AND(0.6&lt;AD29,AD29&lt;3),"OK",IF(AD29&gt;=3,"NG",IF(AD29&lt;=0.6,"NG")))</f>
        <v>OK</v>
      </c>
      <c r="AL29" s="1"/>
      <c r="AM29" s="1"/>
    </row>
    <row r="30" spans="2:39" ht="13.5" customHeight="1" x14ac:dyDescent="0.15">
      <c r="B30" s="5"/>
      <c r="C30" s="6"/>
      <c r="D30" s="6"/>
      <c r="E30" s="2" t="s">
        <v>77</v>
      </c>
      <c r="F30" s="5"/>
      <c r="G30" s="13"/>
      <c r="H30" s="14"/>
      <c r="I30" s="14"/>
      <c r="J30" s="14"/>
      <c r="K30" s="18"/>
      <c r="L30" s="18"/>
      <c r="M30" s="18"/>
      <c r="N30" s="12"/>
      <c r="O30" s="12"/>
      <c r="P30" s="12"/>
      <c r="Q30" s="8"/>
      <c r="R30" s="70"/>
      <c r="S30" s="43" t="s">
        <v>85</v>
      </c>
      <c r="T30" s="65">
        <v>216</v>
      </c>
      <c r="U30" s="66" t="s">
        <v>55</v>
      </c>
      <c r="V30" s="67">
        <v>6.5</v>
      </c>
      <c r="W30" s="68" t="s">
        <v>56</v>
      </c>
      <c r="X30" s="65">
        <v>202</v>
      </c>
      <c r="Y30" s="69"/>
      <c r="Z30" s="87">
        <f t="shared" si="0"/>
        <v>4.3784480950981225E-2</v>
      </c>
      <c r="AA30" s="63">
        <f t="shared" si="4"/>
        <v>3.2047386659269483E-2</v>
      </c>
      <c r="AB30" s="63">
        <f t="shared" si="1"/>
        <v>0.63460171602513826</v>
      </c>
      <c r="AC30" s="64">
        <f t="shared" si="2"/>
        <v>5.0500000000000003E-2</v>
      </c>
      <c r="AD30" s="88">
        <f t="shared" si="3"/>
        <v>1.3662418535558458</v>
      </c>
      <c r="AE30" s="89" t="str">
        <f t="shared" ref="AE30:AE36" si="5">IF(AND(0.6&lt;AD30,AD30&lt;3),"OK",IF(AD30&gt;=3,"NG",IF(AD30&lt;=0.6,"NG")))</f>
        <v>OK</v>
      </c>
      <c r="AL30" s="1"/>
      <c r="AM30" s="1"/>
    </row>
    <row r="31" spans="2:39" ht="13.5" customHeight="1" x14ac:dyDescent="0.15">
      <c r="B31" s="5"/>
      <c r="C31" s="5"/>
      <c r="D31" s="5"/>
      <c r="E31" s="5"/>
      <c r="F31" s="5"/>
      <c r="G31" s="5"/>
      <c r="H31" s="5"/>
      <c r="I31" s="5"/>
      <c r="J31" s="5"/>
      <c r="K31" s="5"/>
      <c r="L31" s="5"/>
      <c r="M31" s="5"/>
      <c r="N31" s="5"/>
      <c r="O31" s="5"/>
      <c r="P31" s="5"/>
      <c r="Q31" s="5"/>
      <c r="R31" s="70"/>
      <c r="S31" s="43" t="s">
        <v>86</v>
      </c>
      <c r="T31" s="65">
        <v>267</v>
      </c>
      <c r="U31" s="66" t="s">
        <v>57</v>
      </c>
      <c r="V31" s="67">
        <v>7.8</v>
      </c>
      <c r="W31" s="68" t="s">
        <v>58</v>
      </c>
      <c r="X31" s="65">
        <v>250</v>
      </c>
      <c r="Y31" s="69"/>
      <c r="Z31" s="87">
        <f t="shared" si="0"/>
        <v>7.7307787391657695E-2</v>
      </c>
      <c r="AA31" s="63">
        <f t="shared" si="4"/>
        <v>4.9087385212340517E-2</v>
      </c>
      <c r="AB31" s="63">
        <f t="shared" si="1"/>
        <v>0.78539816339744828</v>
      </c>
      <c r="AC31" s="64">
        <f t="shared" si="2"/>
        <v>6.25E-2</v>
      </c>
      <c r="AD31" s="88">
        <f t="shared" si="3"/>
        <v>1.574901312368592</v>
      </c>
      <c r="AE31" s="89" t="str">
        <f t="shared" si="5"/>
        <v>OK</v>
      </c>
      <c r="AL31" s="1"/>
      <c r="AM31" s="1"/>
    </row>
    <row r="32" spans="2:39" ht="13.5" customHeight="1" x14ac:dyDescent="0.15">
      <c r="B32" s="5"/>
      <c r="C32" s="6"/>
      <c r="D32" s="6"/>
      <c r="E32" s="162" t="s">
        <v>46</v>
      </c>
      <c r="F32" s="162"/>
      <c r="G32" s="52" t="s">
        <v>109</v>
      </c>
      <c r="H32" s="2" t="s">
        <v>110</v>
      </c>
      <c r="I32" s="145" t="s">
        <v>83</v>
      </c>
      <c r="J32" s="17"/>
      <c r="K32" s="15" t="s">
        <v>48</v>
      </c>
      <c r="L32" s="146">
        <v>10</v>
      </c>
      <c r="M32" s="2" t="s">
        <v>45</v>
      </c>
      <c r="P32" s="5"/>
      <c r="Q32" s="8"/>
      <c r="R32" s="70"/>
      <c r="S32" s="43" t="s">
        <v>87</v>
      </c>
      <c r="T32" s="65">
        <v>318</v>
      </c>
      <c r="U32" s="66" t="s">
        <v>59</v>
      </c>
      <c r="V32" s="67">
        <v>9.1999999999999993</v>
      </c>
      <c r="W32" s="68" t="s">
        <v>60</v>
      </c>
      <c r="X32" s="65">
        <v>298</v>
      </c>
      <c r="Y32" s="69"/>
      <c r="Z32" s="87">
        <f t="shared" si="0"/>
        <v>0.1234885216143235</v>
      </c>
      <c r="AA32" s="63">
        <f t="shared" si="4"/>
        <v>6.9746498502347001E-2</v>
      </c>
      <c r="AB32" s="63">
        <f t="shared" si="1"/>
        <v>0.9361946107697583</v>
      </c>
      <c r="AC32" s="64">
        <f t="shared" si="2"/>
        <v>7.4500000000000011E-2</v>
      </c>
      <c r="AD32" s="88">
        <f t="shared" si="3"/>
        <v>1.7705336363253856</v>
      </c>
      <c r="AE32" s="89" t="str">
        <f t="shared" si="5"/>
        <v>OK</v>
      </c>
      <c r="AL32" s="1"/>
      <c r="AM32" s="1"/>
    </row>
    <row r="33" spans="2:39" ht="13.5" customHeight="1" x14ac:dyDescent="0.15">
      <c r="B33" s="5"/>
      <c r="C33" s="5"/>
      <c r="D33" s="5"/>
      <c r="E33" s="5"/>
      <c r="F33" s="5"/>
      <c r="G33" s="5"/>
      <c r="H33" s="2"/>
      <c r="I33" s="5"/>
      <c r="J33" s="5"/>
      <c r="K33" s="5"/>
      <c r="L33" s="5"/>
      <c r="M33" s="5"/>
      <c r="P33" s="5"/>
      <c r="Q33" s="5"/>
      <c r="R33" s="70"/>
      <c r="S33" s="43" t="s">
        <v>88</v>
      </c>
      <c r="T33" s="65">
        <v>370</v>
      </c>
      <c r="U33" s="66" t="s">
        <v>61</v>
      </c>
      <c r="V33" s="67">
        <v>10.5</v>
      </c>
      <c r="W33" s="68" t="s">
        <v>60</v>
      </c>
      <c r="X33" s="65">
        <v>348</v>
      </c>
      <c r="Y33" s="69"/>
      <c r="Z33" s="87">
        <f t="shared" si="0"/>
        <v>0.18675025536070614</v>
      </c>
      <c r="AA33" s="63">
        <f t="shared" si="4"/>
        <v>9.5114859180084568E-2</v>
      </c>
      <c r="AB33" s="63">
        <f t="shared" si="1"/>
        <v>1.093274243449248</v>
      </c>
      <c r="AC33" s="64">
        <f t="shared" si="2"/>
        <v>8.6999999999999994E-2</v>
      </c>
      <c r="AD33" s="88">
        <f t="shared" si="3"/>
        <v>1.9634183025716814</v>
      </c>
      <c r="AE33" s="89" t="str">
        <f t="shared" si="5"/>
        <v>OK</v>
      </c>
      <c r="AL33" s="1"/>
      <c r="AM33" s="1"/>
    </row>
    <row r="34" spans="2:39" ht="13.5" customHeight="1" x14ac:dyDescent="0.15">
      <c r="B34" s="5"/>
      <c r="C34" s="6"/>
      <c r="D34" s="6"/>
      <c r="E34" s="162" t="s">
        <v>47</v>
      </c>
      <c r="F34" s="162"/>
      <c r="G34" s="52" t="s">
        <v>109</v>
      </c>
      <c r="H34" s="2" t="s">
        <v>110</v>
      </c>
      <c r="I34" s="145" t="s">
        <v>128</v>
      </c>
      <c r="J34" s="17"/>
      <c r="K34" s="15" t="s">
        <v>48</v>
      </c>
      <c r="L34" s="146">
        <v>2</v>
      </c>
      <c r="M34" s="2" t="s">
        <v>45</v>
      </c>
      <c r="P34" s="5"/>
      <c r="Q34" s="8"/>
      <c r="R34" s="70"/>
      <c r="S34" s="43" t="s">
        <v>89</v>
      </c>
      <c r="T34" s="65">
        <v>420</v>
      </c>
      <c r="U34" s="66" t="s">
        <v>62</v>
      </c>
      <c r="V34" s="67">
        <v>11.8</v>
      </c>
      <c r="W34" s="68" t="s">
        <v>63</v>
      </c>
      <c r="X34" s="65">
        <v>395</v>
      </c>
      <c r="Y34" s="69"/>
      <c r="Z34" s="87">
        <f t="shared" si="0"/>
        <v>0.26180351641665051</v>
      </c>
      <c r="AA34" s="63">
        <f t="shared" si="4"/>
        <v>0.12254174844408688</v>
      </c>
      <c r="AB34" s="63">
        <f t="shared" si="1"/>
        <v>1.2409290981679684</v>
      </c>
      <c r="AC34" s="64">
        <f t="shared" si="2"/>
        <v>9.8750000000000004E-2</v>
      </c>
      <c r="AD34" s="88">
        <f t="shared" si="3"/>
        <v>2.1364434549104359</v>
      </c>
      <c r="AE34" s="89" t="str">
        <f t="shared" si="5"/>
        <v>OK</v>
      </c>
      <c r="AL34" s="1"/>
      <c r="AM34" s="1"/>
    </row>
    <row r="35" spans="2:39" ht="13.5" customHeight="1" x14ac:dyDescent="0.15">
      <c r="B35" s="5"/>
      <c r="C35" s="6"/>
      <c r="D35" s="6"/>
      <c r="E35" s="18"/>
      <c r="F35" s="7"/>
      <c r="G35" s="12"/>
      <c r="H35" s="18"/>
      <c r="I35" s="18"/>
      <c r="J35" s="18"/>
      <c r="K35" s="12"/>
      <c r="L35" s="12"/>
      <c r="M35" s="12"/>
      <c r="N35" s="7"/>
      <c r="O35" s="7"/>
      <c r="P35" s="7"/>
      <c r="Q35" s="8"/>
      <c r="R35" s="70"/>
      <c r="S35" s="43" t="s">
        <v>90</v>
      </c>
      <c r="T35" s="65">
        <v>470</v>
      </c>
      <c r="U35" s="66" t="s">
        <v>64</v>
      </c>
      <c r="V35" s="67">
        <v>13.2</v>
      </c>
      <c r="W35" s="68" t="s">
        <v>65</v>
      </c>
      <c r="X35" s="65">
        <v>442</v>
      </c>
      <c r="Y35" s="69"/>
      <c r="Z35" s="87">
        <f t="shared" si="0"/>
        <v>0.35332627820015283</v>
      </c>
      <c r="AA35" s="63">
        <f t="shared" si="4"/>
        <v>0.1534385267939791</v>
      </c>
      <c r="AB35" s="63">
        <f t="shared" si="1"/>
        <v>1.3885839528866886</v>
      </c>
      <c r="AC35" s="64">
        <f t="shared" si="2"/>
        <v>0.1105</v>
      </c>
      <c r="AD35" s="88">
        <f t="shared" si="3"/>
        <v>2.3027220449956594</v>
      </c>
      <c r="AE35" s="89" t="str">
        <f t="shared" si="5"/>
        <v>OK</v>
      </c>
      <c r="AL35" s="1"/>
      <c r="AM35" s="1"/>
    </row>
    <row r="36" spans="2:39" ht="13.5" customHeight="1" x14ac:dyDescent="0.15">
      <c r="B36" s="5"/>
      <c r="C36" s="6"/>
      <c r="D36" s="6"/>
      <c r="E36" s="18"/>
      <c r="F36" s="7"/>
      <c r="G36" s="12"/>
      <c r="H36" s="18"/>
      <c r="I36" s="18"/>
      <c r="J36" s="18"/>
      <c r="K36" s="12"/>
      <c r="L36" s="12"/>
      <c r="M36" s="12"/>
      <c r="N36" s="7"/>
      <c r="O36" s="7"/>
      <c r="P36" s="7"/>
      <c r="Q36" s="8"/>
      <c r="R36" s="70"/>
      <c r="S36" s="43" t="s">
        <v>91</v>
      </c>
      <c r="T36" s="65">
        <v>520</v>
      </c>
      <c r="U36" s="66" t="s">
        <v>16</v>
      </c>
      <c r="V36" s="67">
        <v>14.6</v>
      </c>
      <c r="W36" s="68" t="s">
        <v>66</v>
      </c>
      <c r="X36" s="65">
        <v>489</v>
      </c>
      <c r="Y36" s="69"/>
      <c r="Z36" s="87">
        <f t="shared" si="0"/>
        <v>0.46260129565608238</v>
      </c>
      <c r="AA36" s="63">
        <f t="shared" si="4"/>
        <v>0.18780519422976122</v>
      </c>
      <c r="AB36" s="63">
        <f t="shared" si="1"/>
        <v>1.5362388076054088</v>
      </c>
      <c r="AC36" s="64">
        <f t="shared" si="2"/>
        <v>0.12225</v>
      </c>
      <c r="AD36" s="88">
        <f t="shared" si="3"/>
        <v>2.4631975571992708</v>
      </c>
      <c r="AE36" s="89" t="str">
        <f t="shared" si="5"/>
        <v>OK</v>
      </c>
      <c r="AL36" s="1"/>
      <c r="AM36" s="1"/>
    </row>
    <row r="37" spans="2:39" ht="13.5" customHeight="1" x14ac:dyDescent="0.15">
      <c r="B37" s="5"/>
      <c r="C37" s="6"/>
      <c r="D37" s="6"/>
      <c r="E37" s="2" t="s">
        <v>79</v>
      </c>
      <c r="F37" s="7"/>
      <c r="G37" s="13" t="s">
        <v>5</v>
      </c>
      <c r="H37" s="14" t="s">
        <v>6</v>
      </c>
      <c r="I37" s="14"/>
      <c r="J37" s="14"/>
      <c r="K37" s="12"/>
      <c r="L37" s="12"/>
      <c r="M37" s="12"/>
      <c r="N37" s="7"/>
      <c r="O37" s="7"/>
      <c r="P37" s="7"/>
      <c r="Q37" s="8"/>
      <c r="R37" s="70"/>
      <c r="S37" s="46" t="s">
        <v>92</v>
      </c>
      <c r="T37" s="71">
        <v>630</v>
      </c>
      <c r="U37" s="72" t="s">
        <v>67</v>
      </c>
      <c r="V37" s="73">
        <v>17.8</v>
      </c>
      <c r="W37" s="74" t="s">
        <v>68</v>
      </c>
      <c r="X37" s="71">
        <v>592</v>
      </c>
      <c r="Y37" s="75"/>
      <c r="Z37" s="90">
        <f t="shared" si="0"/>
        <v>0.77014843707992986</v>
      </c>
      <c r="AA37" s="76">
        <f t="shared" si="4"/>
        <v>0.27525378193692329</v>
      </c>
      <c r="AB37" s="76">
        <f t="shared" si="1"/>
        <v>1.8598228509251575</v>
      </c>
      <c r="AC37" s="77">
        <f t="shared" si="2"/>
        <v>0.14799999999999999</v>
      </c>
      <c r="AD37" s="91">
        <f t="shared" si="3"/>
        <v>2.7979576943884314</v>
      </c>
      <c r="AE37" s="92" t="str">
        <f>IF(AND(0.6&lt;AD37,AD37&lt;3),"OK",IF(AD37&gt;=3,"NG",IF(AD37&lt;=0.6,"NG")))</f>
        <v>OK</v>
      </c>
      <c r="AL37" s="1"/>
      <c r="AM37" s="1"/>
    </row>
    <row r="38" spans="2:39" ht="13.5" customHeight="1" x14ac:dyDescent="0.15">
      <c r="B38" s="5"/>
      <c r="C38" s="6"/>
      <c r="D38" s="6"/>
      <c r="E38" s="18"/>
      <c r="F38" s="7"/>
      <c r="G38" s="5"/>
      <c r="H38" s="5"/>
      <c r="I38" s="5"/>
      <c r="J38" s="5"/>
      <c r="K38" s="5"/>
      <c r="L38" s="5"/>
      <c r="M38" s="5"/>
      <c r="N38" s="5"/>
      <c r="O38" s="5"/>
      <c r="P38" s="5"/>
      <c r="Q38" s="8"/>
      <c r="R38" s="56"/>
      <c r="AL38" s="1"/>
      <c r="AM38" s="1"/>
    </row>
    <row r="39" spans="2:39" ht="13.5" customHeight="1" x14ac:dyDescent="0.15">
      <c r="B39" s="5"/>
      <c r="C39" s="6"/>
      <c r="D39" s="6"/>
      <c r="E39" s="18"/>
      <c r="F39" s="7"/>
      <c r="G39" s="16" t="s">
        <v>7</v>
      </c>
      <c r="H39" s="2" t="s">
        <v>53</v>
      </c>
      <c r="I39" s="2"/>
      <c r="J39" s="2"/>
      <c r="K39" s="5"/>
      <c r="L39" s="5"/>
      <c r="M39" s="5"/>
      <c r="N39" s="5"/>
      <c r="O39" s="5"/>
      <c r="P39" s="5"/>
      <c r="Q39" s="8"/>
      <c r="R39" s="9"/>
      <c r="S39" s="163" t="s">
        <v>10</v>
      </c>
      <c r="T39" s="160" t="s">
        <v>11</v>
      </c>
      <c r="U39" s="165" t="s">
        <v>12</v>
      </c>
      <c r="V39" s="156" t="s">
        <v>13</v>
      </c>
      <c r="W39" s="158" t="s">
        <v>12</v>
      </c>
      <c r="X39" s="160" t="s">
        <v>14</v>
      </c>
      <c r="Y39" s="158" t="s">
        <v>12</v>
      </c>
      <c r="Z39" s="148" t="s">
        <v>43</v>
      </c>
      <c r="AA39" s="37" t="s">
        <v>1</v>
      </c>
      <c r="AB39" s="37" t="s">
        <v>2</v>
      </c>
      <c r="AC39" s="37" t="s">
        <v>3</v>
      </c>
      <c r="AD39" s="148" t="s">
        <v>15</v>
      </c>
      <c r="AE39" s="150"/>
      <c r="AL39" s="1"/>
      <c r="AM39" s="1"/>
    </row>
    <row r="40" spans="2:39" ht="13.5" customHeight="1" x14ac:dyDescent="0.15">
      <c r="B40" s="5"/>
      <c r="C40" s="6"/>
      <c r="D40" s="6"/>
      <c r="E40" s="18"/>
      <c r="F40" s="7"/>
      <c r="G40" s="15" t="s">
        <v>4</v>
      </c>
      <c r="H40" s="153">
        <f>VLOOKUP(I32,S28:AE37,9,0)</f>
        <v>8.9920235727373853E-3</v>
      </c>
      <c r="I40" s="153"/>
      <c r="J40" s="14" t="s">
        <v>78</v>
      </c>
      <c r="K40" s="5"/>
      <c r="L40" s="5"/>
      <c r="M40" s="5"/>
      <c r="N40" s="5"/>
      <c r="O40" s="5"/>
      <c r="P40" s="5"/>
      <c r="Q40" s="8"/>
      <c r="R40" s="9"/>
      <c r="S40" s="164"/>
      <c r="T40" s="161"/>
      <c r="U40" s="166"/>
      <c r="V40" s="157"/>
      <c r="W40" s="159"/>
      <c r="X40" s="161"/>
      <c r="Y40" s="159"/>
      <c r="Z40" s="149"/>
      <c r="AA40" s="38" t="s">
        <v>37</v>
      </c>
      <c r="AB40" s="55" t="s">
        <v>38</v>
      </c>
      <c r="AC40" s="55" t="s">
        <v>39</v>
      </c>
      <c r="AD40" s="149"/>
      <c r="AE40" s="151"/>
      <c r="AL40" s="1"/>
      <c r="AM40" s="1"/>
    </row>
    <row r="41" spans="2:39" ht="13.5" customHeight="1" x14ac:dyDescent="0.15">
      <c r="B41" s="5"/>
      <c r="C41" s="6"/>
      <c r="D41" s="6"/>
      <c r="E41" s="18"/>
      <c r="F41" s="7"/>
      <c r="G41" s="5"/>
      <c r="H41" s="5"/>
      <c r="I41" s="5"/>
      <c r="J41" s="5"/>
      <c r="K41" s="5"/>
      <c r="L41" s="5"/>
      <c r="M41" s="5"/>
      <c r="N41" s="5"/>
      <c r="O41" s="5"/>
      <c r="P41" s="5"/>
      <c r="Q41" s="8"/>
      <c r="R41" s="9"/>
      <c r="S41" s="43" t="s">
        <v>82</v>
      </c>
      <c r="T41" s="57">
        <v>165</v>
      </c>
      <c r="U41" s="58" t="s">
        <v>41</v>
      </c>
      <c r="V41" s="59">
        <v>5.0999999999999996</v>
      </c>
      <c r="W41" s="60" t="s">
        <v>54</v>
      </c>
      <c r="X41" s="57">
        <v>154</v>
      </c>
      <c r="Y41" s="61"/>
      <c r="Z41" s="62">
        <f t="shared" ref="Z41:Z49" si="6">PI()*POWER(((X41/1000)/2),2)*(1/0.01)*POWER(((X41/1000)/4),2/3)*POWER($L$34/1000,1/2)</f>
        <v>9.4977370239578713E-3</v>
      </c>
      <c r="AA41" s="78">
        <f t="shared" ref="AA41:AA65" si="7">PI()*(X41/2)/1000*(X41/2)/1000</f>
        <v>1.8626502843133885E-2</v>
      </c>
      <c r="AB41" s="78">
        <f t="shared" ref="AB41:AB65" si="8">X41/1000*PI()</f>
        <v>0.48380526865282814</v>
      </c>
      <c r="AC41" s="79">
        <f t="shared" ref="AC41:AC65" si="9">AA41/AB41</f>
        <v>3.8500000000000006E-2</v>
      </c>
      <c r="AD41" s="80">
        <f t="shared" ref="AD41:AD49" si="10">(1/0.01)*POWER((X41/1000)/4,(2/3))*POWER(($L$34/1000),(1/2))</f>
        <v>0.50990446805525469</v>
      </c>
      <c r="AE41" s="86" t="str">
        <f>IF(AND(0.6&lt;AD41,AD41&lt;3),"OK",IF(AD41&gt;=3,"NG",IF(AD41&lt;=0.6,"NG")))</f>
        <v>NG</v>
      </c>
      <c r="AL41" s="1"/>
      <c r="AM41" s="1"/>
    </row>
    <row r="42" spans="2:39" ht="13.5" customHeight="1" x14ac:dyDescent="0.15">
      <c r="B42" s="5"/>
      <c r="C42" s="6"/>
      <c r="D42" s="6"/>
      <c r="E42" s="18"/>
      <c r="F42" s="7"/>
      <c r="G42" s="15" t="s">
        <v>8</v>
      </c>
      <c r="H42" s="17" t="s">
        <v>52</v>
      </c>
      <c r="I42" s="17"/>
      <c r="J42" s="17"/>
      <c r="K42" s="12"/>
      <c r="L42" s="12"/>
      <c r="M42" s="12"/>
      <c r="N42" s="7"/>
      <c r="O42" s="7"/>
      <c r="P42" s="7"/>
      <c r="Q42" s="8"/>
      <c r="R42" s="9"/>
      <c r="S42" s="43" t="s">
        <v>85</v>
      </c>
      <c r="T42" s="65">
        <v>216</v>
      </c>
      <c r="U42" s="66" t="s">
        <v>55</v>
      </c>
      <c r="V42" s="67">
        <v>6.5</v>
      </c>
      <c r="W42" s="68" t="s">
        <v>56</v>
      </c>
      <c r="X42" s="65">
        <v>202</v>
      </c>
      <c r="Y42" s="69"/>
      <c r="Z42" s="87">
        <f t="shared" si="6"/>
        <v>1.958101515318773E-2</v>
      </c>
      <c r="AA42" s="63">
        <f t="shared" si="7"/>
        <v>3.2047386659269483E-2</v>
      </c>
      <c r="AB42" s="63">
        <f t="shared" si="8"/>
        <v>0.63460171602513826</v>
      </c>
      <c r="AC42" s="64">
        <f t="shared" si="9"/>
        <v>5.0500000000000003E-2</v>
      </c>
      <c r="AD42" s="88">
        <f t="shared" si="10"/>
        <v>0.61100193165123673</v>
      </c>
      <c r="AE42" s="89" t="str">
        <f>IF(AND(0.6&lt;AD42,AD42&lt;3),"OK",IF(AD42&gt;=3,"NG",IF(AD42&lt;=0.6,"NG")))</f>
        <v>OK</v>
      </c>
      <c r="AL42" s="1"/>
      <c r="AM42" s="1"/>
    </row>
    <row r="43" spans="2:39" ht="13.5" customHeight="1" x14ac:dyDescent="0.15">
      <c r="B43" s="5"/>
      <c r="C43" s="6"/>
      <c r="D43" s="6"/>
      <c r="E43" s="18"/>
      <c r="F43" s="7"/>
      <c r="G43" s="15" t="s">
        <v>4</v>
      </c>
      <c r="H43" s="153">
        <f>VLOOKUP(I32,S28:AE37,12,0)</f>
        <v>0.89443583558306128</v>
      </c>
      <c r="I43" s="153"/>
      <c r="J43" s="17" t="s">
        <v>9</v>
      </c>
      <c r="K43" s="12"/>
      <c r="L43" s="15"/>
      <c r="M43" s="109"/>
      <c r="N43" s="7"/>
      <c r="O43" s="7"/>
      <c r="P43" s="7"/>
      <c r="Q43" s="8"/>
      <c r="R43" s="9"/>
      <c r="S43" s="43" t="s">
        <v>86</v>
      </c>
      <c r="T43" s="65">
        <v>267</v>
      </c>
      <c r="U43" s="66" t="s">
        <v>57</v>
      </c>
      <c r="V43" s="67">
        <v>7.8</v>
      </c>
      <c r="W43" s="68" t="s">
        <v>58</v>
      </c>
      <c r="X43" s="65">
        <v>250</v>
      </c>
      <c r="Y43" s="69"/>
      <c r="Z43" s="87">
        <f t="shared" si="6"/>
        <v>3.457309355956955E-2</v>
      </c>
      <c r="AA43" s="63">
        <f t="shared" si="7"/>
        <v>4.9087385212340517E-2</v>
      </c>
      <c r="AB43" s="63">
        <f t="shared" si="8"/>
        <v>0.78539816339744828</v>
      </c>
      <c r="AC43" s="64">
        <f t="shared" si="9"/>
        <v>6.25E-2</v>
      </c>
      <c r="AD43" s="88">
        <f t="shared" si="10"/>
        <v>0.70431727846196035</v>
      </c>
      <c r="AE43" s="89" t="str">
        <f t="shared" ref="AE43:AE49" si="11">IF(AND(0.6&lt;AD43,AD43&lt;3),"OK",IF(AD43&gt;=3,"NG",IF(AD43&lt;=0.6,"NG")))</f>
        <v>OK</v>
      </c>
      <c r="AL43" s="1"/>
      <c r="AM43" s="1"/>
    </row>
    <row r="44" spans="2:39" ht="13.5" customHeight="1" x14ac:dyDescent="0.15">
      <c r="B44" s="5"/>
      <c r="C44" s="6"/>
      <c r="D44" s="6"/>
      <c r="E44" s="18"/>
      <c r="F44" s="7"/>
      <c r="G44" s="5"/>
      <c r="H44" s="5"/>
      <c r="I44" s="5"/>
      <c r="J44" s="5"/>
      <c r="K44" s="5"/>
      <c r="L44" s="5"/>
      <c r="M44" s="5"/>
      <c r="N44" s="5"/>
      <c r="O44" s="5"/>
      <c r="P44" s="7"/>
      <c r="Q44" s="8"/>
      <c r="R44" s="9"/>
      <c r="S44" s="43" t="s">
        <v>87</v>
      </c>
      <c r="T44" s="65">
        <v>318</v>
      </c>
      <c r="U44" s="66" t="s">
        <v>59</v>
      </c>
      <c r="V44" s="67">
        <v>9.1999999999999993</v>
      </c>
      <c r="W44" s="68" t="s">
        <v>60</v>
      </c>
      <c r="X44" s="65">
        <v>298</v>
      </c>
      <c r="Y44" s="69"/>
      <c r="Z44" s="87">
        <f t="shared" si="6"/>
        <v>5.5225745754115881E-2</v>
      </c>
      <c r="AA44" s="63">
        <f t="shared" si="7"/>
        <v>6.9746498502347001E-2</v>
      </c>
      <c r="AB44" s="63">
        <f t="shared" si="8"/>
        <v>0.9361946107697583</v>
      </c>
      <c r="AC44" s="64">
        <f t="shared" si="9"/>
        <v>7.4500000000000011E-2</v>
      </c>
      <c r="AD44" s="88">
        <f t="shared" si="10"/>
        <v>0.79180671345469067</v>
      </c>
      <c r="AE44" s="89" t="str">
        <f t="shared" si="11"/>
        <v>OK</v>
      </c>
      <c r="AL44" s="1"/>
      <c r="AM44" s="1"/>
    </row>
    <row r="45" spans="2:39" ht="13.5" customHeight="1" x14ac:dyDescent="0.15">
      <c r="B45" s="5"/>
      <c r="C45" s="18"/>
      <c r="D45" s="18"/>
      <c r="E45" s="18"/>
      <c r="F45" s="18"/>
      <c r="G45" s="13" t="s">
        <v>5</v>
      </c>
      <c r="H45" s="154">
        <f>VLOOKUP(I32,S28:AE37,8,0)</f>
        <v>8.0427881178639481E-3</v>
      </c>
      <c r="I45" s="154"/>
      <c r="J45" s="8" t="s">
        <v>35</v>
      </c>
      <c r="K45" s="2"/>
      <c r="L45" s="2"/>
      <c r="M45" s="2"/>
      <c r="N45" s="5"/>
      <c r="O45" s="5"/>
      <c r="P45" s="7"/>
      <c r="Q45" s="8"/>
      <c r="R45" s="9"/>
      <c r="S45" s="43" t="s">
        <v>88</v>
      </c>
      <c r="T45" s="65">
        <v>370</v>
      </c>
      <c r="U45" s="66" t="s">
        <v>61</v>
      </c>
      <c r="V45" s="67">
        <v>10.5</v>
      </c>
      <c r="W45" s="68" t="s">
        <v>60</v>
      </c>
      <c r="X45" s="65">
        <v>348</v>
      </c>
      <c r="Y45" s="69"/>
      <c r="Z45" s="87">
        <f t="shared" si="6"/>
        <v>8.3517253160396682E-2</v>
      </c>
      <c r="AA45" s="63">
        <f t="shared" si="7"/>
        <v>9.5114859180084568E-2</v>
      </c>
      <c r="AB45" s="63">
        <f t="shared" si="8"/>
        <v>1.093274243449248</v>
      </c>
      <c r="AC45" s="64">
        <f t="shared" si="9"/>
        <v>8.6999999999999994E-2</v>
      </c>
      <c r="AD45" s="88">
        <f t="shared" si="10"/>
        <v>0.87806735856350582</v>
      </c>
      <c r="AE45" s="89" t="str">
        <f t="shared" si="11"/>
        <v>OK</v>
      </c>
      <c r="AL45" s="1"/>
      <c r="AM45" s="1"/>
    </row>
    <row r="46" spans="2:39" ht="13.5" customHeight="1" x14ac:dyDescent="0.15">
      <c r="B46" s="5"/>
      <c r="C46" s="6"/>
      <c r="D46" s="6"/>
      <c r="E46" s="6"/>
      <c r="F46" s="6"/>
      <c r="G46" s="18"/>
      <c r="H46" s="18"/>
      <c r="I46" s="18"/>
      <c r="J46" s="18"/>
      <c r="K46" s="18"/>
      <c r="L46" s="18"/>
      <c r="M46" s="18"/>
      <c r="N46" s="18"/>
      <c r="O46" s="18"/>
      <c r="P46" s="5"/>
      <c r="Q46" s="8"/>
      <c r="R46" s="9"/>
      <c r="S46" s="43" t="s">
        <v>89</v>
      </c>
      <c r="T46" s="65">
        <v>420</v>
      </c>
      <c r="U46" s="66" t="s">
        <v>62</v>
      </c>
      <c r="V46" s="67">
        <v>11.8</v>
      </c>
      <c r="W46" s="68" t="s">
        <v>63</v>
      </c>
      <c r="X46" s="65">
        <v>395</v>
      </c>
      <c r="Y46" s="69"/>
      <c r="Z46" s="87">
        <f t="shared" si="6"/>
        <v>0.11708209189122254</v>
      </c>
      <c r="AA46" s="63">
        <f t="shared" si="7"/>
        <v>0.12254174844408688</v>
      </c>
      <c r="AB46" s="63">
        <f t="shared" si="8"/>
        <v>1.2409290981679684</v>
      </c>
      <c r="AC46" s="64">
        <f t="shared" si="9"/>
        <v>9.8750000000000004E-2</v>
      </c>
      <c r="AD46" s="88">
        <f t="shared" si="10"/>
        <v>0.95544655905284837</v>
      </c>
      <c r="AE46" s="89" t="str">
        <f t="shared" si="11"/>
        <v>OK</v>
      </c>
      <c r="AL46" s="1"/>
      <c r="AM46" s="1"/>
    </row>
    <row r="47" spans="2:39" ht="13.5" customHeight="1" x14ac:dyDescent="0.15">
      <c r="B47" s="5"/>
      <c r="C47" s="18"/>
      <c r="D47" s="18"/>
      <c r="E47" s="18"/>
      <c r="F47" s="18"/>
      <c r="G47" s="23" t="str">
        <f>IF(AND(L26&lt;H45),"Q1&lt;Q2よりOK",IF(L26=H45,"Q1＝Q2よりNG",IF(L26&gt;H45,"Q1＞Q2よりNG")))</f>
        <v>Q1&lt;Q2よりOK</v>
      </c>
      <c r="H47" s="23"/>
      <c r="I47" s="19"/>
      <c r="J47" s="19"/>
      <c r="K47" s="18"/>
      <c r="L47" s="18"/>
      <c r="M47" s="18"/>
      <c r="N47" s="18"/>
      <c r="O47" s="18"/>
      <c r="P47" s="18"/>
      <c r="Q47" s="8"/>
      <c r="R47" s="9"/>
      <c r="S47" s="43" t="s">
        <v>90</v>
      </c>
      <c r="T47" s="65">
        <v>470</v>
      </c>
      <c r="U47" s="66" t="s">
        <v>64</v>
      </c>
      <c r="V47" s="67">
        <v>13.2</v>
      </c>
      <c r="W47" s="68" t="s">
        <v>65</v>
      </c>
      <c r="X47" s="65">
        <v>442</v>
      </c>
      <c r="Y47" s="69"/>
      <c r="Z47" s="87">
        <f t="shared" si="6"/>
        <v>0.15801231525850876</v>
      </c>
      <c r="AA47" s="63">
        <f t="shared" si="7"/>
        <v>0.1534385267939791</v>
      </c>
      <c r="AB47" s="63">
        <f t="shared" si="8"/>
        <v>1.3885839528866886</v>
      </c>
      <c r="AC47" s="64">
        <f t="shared" si="9"/>
        <v>0.1105</v>
      </c>
      <c r="AD47" s="88">
        <f t="shared" si="10"/>
        <v>1.0298086051795245</v>
      </c>
      <c r="AE47" s="89" t="str">
        <f t="shared" si="11"/>
        <v>OK</v>
      </c>
      <c r="AL47" s="1"/>
      <c r="AM47" s="1"/>
    </row>
    <row r="48" spans="2:39" ht="13.5" customHeight="1" x14ac:dyDescent="0.15">
      <c r="B48" s="5"/>
      <c r="C48" s="18"/>
      <c r="D48" s="18"/>
      <c r="E48" s="18"/>
      <c r="F48" s="18"/>
      <c r="G48" s="23"/>
      <c r="H48" s="23"/>
      <c r="I48" s="19"/>
      <c r="J48" s="19"/>
      <c r="K48" s="6"/>
      <c r="L48" s="6"/>
      <c r="M48" s="8"/>
      <c r="N48" s="6"/>
      <c r="O48" s="6"/>
      <c r="P48" s="18"/>
      <c r="Q48" s="8"/>
      <c r="R48" s="9"/>
      <c r="S48" s="43" t="s">
        <v>91</v>
      </c>
      <c r="T48" s="65">
        <v>520</v>
      </c>
      <c r="U48" s="66" t="s">
        <v>16</v>
      </c>
      <c r="V48" s="67">
        <v>14.6</v>
      </c>
      <c r="W48" s="68" t="s">
        <v>66</v>
      </c>
      <c r="X48" s="65">
        <v>489</v>
      </c>
      <c r="Y48" s="69"/>
      <c r="Z48" s="87">
        <f t="shared" si="6"/>
        <v>0.20688158871329568</v>
      </c>
      <c r="AA48" s="63">
        <f t="shared" si="7"/>
        <v>0.18780519422976122</v>
      </c>
      <c r="AB48" s="63">
        <f t="shared" si="8"/>
        <v>1.5362388076054088</v>
      </c>
      <c r="AC48" s="64">
        <f t="shared" si="9"/>
        <v>0.12225</v>
      </c>
      <c r="AD48" s="88">
        <f t="shared" si="10"/>
        <v>1.1015754359817991</v>
      </c>
      <c r="AE48" s="89" t="str">
        <f t="shared" si="11"/>
        <v>OK</v>
      </c>
      <c r="AL48" s="1"/>
      <c r="AM48" s="1"/>
    </row>
    <row r="49" spans="2:39" ht="13.5" customHeight="1" x14ac:dyDescent="0.15">
      <c r="B49" s="5"/>
      <c r="C49" s="18"/>
      <c r="D49" s="18"/>
      <c r="E49" s="18"/>
      <c r="F49" s="18"/>
      <c r="G49" s="20"/>
      <c r="H49" s="18"/>
      <c r="I49" s="18"/>
      <c r="J49" s="18"/>
      <c r="K49" s="18"/>
      <c r="L49" s="18"/>
      <c r="M49" s="18"/>
      <c r="N49" s="18"/>
      <c r="O49" s="18"/>
      <c r="P49" s="18"/>
      <c r="Q49" s="8"/>
      <c r="R49" s="9"/>
      <c r="S49" s="45" t="s">
        <v>92</v>
      </c>
      <c r="T49" s="114">
        <v>630</v>
      </c>
      <c r="U49" s="115" t="s">
        <v>67</v>
      </c>
      <c r="V49" s="116">
        <v>17.8</v>
      </c>
      <c r="W49" s="117" t="s">
        <v>68</v>
      </c>
      <c r="X49" s="114">
        <v>592</v>
      </c>
      <c r="Y49" s="118"/>
      <c r="Z49" s="119">
        <f t="shared" si="6"/>
        <v>0.34442085161518854</v>
      </c>
      <c r="AA49" s="120">
        <f t="shared" si="7"/>
        <v>0.27525378193692329</v>
      </c>
      <c r="AB49" s="120">
        <f t="shared" si="8"/>
        <v>1.8598228509251575</v>
      </c>
      <c r="AC49" s="121">
        <f t="shared" si="9"/>
        <v>0.14799999999999999</v>
      </c>
      <c r="AD49" s="122">
        <f t="shared" si="10"/>
        <v>1.2512847205642228</v>
      </c>
      <c r="AE49" s="123" t="str">
        <f t="shared" si="11"/>
        <v>OK</v>
      </c>
      <c r="AL49" s="1"/>
      <c r="AM49" s="1"/>
    </row>
    <row r="50" spans="2:39" ht="13.5" customHeight="1" x14ac:dyDescent="0.15">
      <c r="B50" s="5"/>
      <c r="C50" s="155"/>
      <c r="D50" s="21"/>
      <c r="E50" s="2" t="s">
        <v>80</v>
      </c>
      <c r="F50" s="5"/>
      <c r="G50" s="13" t="s">
        <v>49</v>
      </c>
      <c r="H50" s="14" t="s">
        <v>6</v>
      </c>
      <c r="I50" s="14"/>
      <c r="J50" s="14"/>
      <c r="K50" s="12"/>
      <c r="L50" s="12"/>
      <c r="M50" s="12"/>
      <c r="N50" s="18"/>
      <c r="O50" s="18"/>
      <c r="P50" s="6"/>
      <c r="Q50" s="8"/>
      <c r="R50" s="9"/>
      <c r="S50" s="41" t="s">
        <v>93</v>
      </c>
      <c r="T50" s="57">
        <v>202</v>
      </c>
      <c r="U50" s="124" t="s">
        <v>69</v>
      </c>
      <c r="V50" s="59">
        <v>26</v>
      </c>
      <c r="W50" s="125" t="s">
        <v>69</v>
      </c>
      <c r="X50" s="57">
        <v>150</v>
      </c>
      <c r="Y50" s="60" t="s">
        <v>70</v>
      </c>
      <c r="Z50" s="62">
        <f t="shared" ref="Z50:Z65" si="12">PI()*POWER(((X50/1000)/2),2)*(1/0.013)*POWER(((X50/1000)/4),2/3)*POWER($L$34/1000,1/2)</f>
        <v>6.8108015075561395E-3</v>
      </c>
      <c r="AA50" s="78">
        <f t="shared" si="7"/>
        <v>1.7671458676442587E-2</v>
      </c>
      <c r="AB50" s="78">
        <f t="shared" si="8"/>
        <v>0.47123889803846897</v>
      </c>
      <c r="AC50" s="79">
        <f t="shared" si="9"/>
        <v>3.7499999999999999E-2</v>
      </c>
      <c r="AD50" s="80">
        <f t="shared" ref="AD50:AD65" si="13">(1/0.013)*POWER((X50/1000)/4,(2/3))*POWER(($L$34/1000),(1/2))</f>
        <v>0.38541252492277056</v>
      </c>
      <c r="AE50" s="86" t="str">
        <f>IF(AND(0.6&lt;AD50,AD50&lt;3),"OK",IF(AD50&gt;=3,"NG",IF(AD50&lt;=0.6,"NG")))</f>
        <v>NG</v>
      </c>
      <c r="AL50" s="1"/>
      <c r="AM50" s="1"/>
    </row>
    <row r="51" spans="2:39" ht="13.5" customHeight="1" x14ac:dyDescent="0.15">
      <c r="B51" s="5"/>
      <c r="C51" s="155"/>
      <c r="D51" s="21"/>
      <c r="E51" s="18"/>
      <c r="F51" s="5"/>
      <c r="G51" s="5"/>
      <c r="H51" s="5"/>
      <c r="I51" s="5"/>
      <c r="J51" s="5"/>
      <c r="K51" s="5"/>
      <c r="L51" s="5"/>
      <c r="M51" s="5"/>
      <c r="N51" s="18"/>
      <c r="O51" s="18"/>
      <c r="P51" s="18"/>
      <c r="Q51" s="8"/>
      <c r="R51" s="9"/>
      <c r="S51" s="43" t="s">
        <v>94</v>
      </c>
      <c r="T51" s="65">
        <v>254</v>
      </c>
      <c r="U51" s="81" t="s">
        <v>69</v>
      </c>
      <c r="V51" s="67">
        <v>27</v>
      </c>
      <c r="W51" s="82" t="s">
        <v>69</v>
      </c>
      <c r="X51" s="65">
        <v>200</v>
      </c>
      <c r="Y51" s="68" t="s">
        <v>70</v>
      </c>
      <c r="Z51" s="87">
        <f t="shared" si="12"/>
        <v>1.4667908353271046E-2</v>
      </c>
      <c r="AA51" s="63">
        <f t="shared" si="7"/>
        <v>3.1415926535897934E-2</v>
      </c>
      <c r="AB51" s="63">
        <f t="shared" si="8"/>
        <v>0.62831853071795862</v>
      </c>
      <c r="AC51" s="64">
        <f t="shared" si="9"/>
        <v>0.05</v>
      </c>
      <c r="AD51" s="88">
        <f t="shared" si="13"/>
        <v>0.4668940238483979</v>
      </c>
      <c r="AE51" s="89" t="str">
        <f t="shared" ref="AE51:AE64" si="14">IF(AND(0.6&lt;AD51,AD51&lt;3),"OK",IF(AD51&gt;=3,"NG",IF(AD51&lt;=0.6,"NG")))</f>
        <v>NG</v>
      </c>
      <c r="AL51" s="1"/>
      <c r="AM51" s="1"/>
    </row>
    <row r="52" spans="2:39" ht="13.5" customHeight="1" x14ac:dyDescent="0.15">
      <c r="B52" s="5"/>
      <c r="C52" s="18"/>
      <c r="D52" s="18"/>
      <c r="E52" s="18"/>
      <c r="F52" s="20"/>
      <c r="G52" s="16" t="s">
        <v>7</v>
      </c>
      <c r="H52" s="2" t="s">
        <v>53</v>
      </c>
      <c r="I52" s="2"/>
      <c r="J52" s="2"/>
      <c r="K52" s="5"/>
      <c r="L52" s="5"/>
      <c r="M52" s="5"/>
      <c r="N52" s="18"/>
      <c r="O52" s="18"/>
      <c r="P52" s="18"/>
      <c r="Q52" s="8"/>
      <c r="R52" s="9"/>
      <c r="S52" s="43" t="s">
        <v>95</v>
      </c>
      <c r="T52" s="65">
        <v>306</v>
      </c>
      <c r="U52" s="81" t="s">
        <v>69</v>
      </c>
      <c r="V52" s="67">
        <v>28</v>
      </c>
      <c r="W52" s="82" t="s">
        <v>69</v>
      </c>
      <c r="X52" s="65">
        <v>250</v>
      </c>
      <c r="Y52" s="68" t="s">
        <v>70</v>
      </c>
      <c r="Z52" s="87">
        <f t="shared" si="12"/>
        <v>2.6594687353515039E-2</v>
      </c>
      <c r="AA52" s="63">
        <f t="shared" si="7"/>
        <v>4.9087385212340517E-2</v>
      </c>
      <c r="AB52" s="63">
        <f t="shared" si="8"/>
        <v>0.78539816339744828</v>
      </c>
      <c r="AC52" s="64">
        <f t="shared" si="9"/>
        <v>6.25E-2</v>
      </c>
      <c r="AD52" s="88">
        <f t="shared" si="13"/>
        <v>0.54178252189381559</v>
      </c>
      <c r="AE52" s="89" t="str">
        <f t="shared" si="14"/>
        <v>NG</v>
      </c>
      <c r="AL52" s="1"/>
      <c r="AM52" s="1"/>
    </row>
    <row r="53" spans="2:39" ht="13.5" customHeight="1" x14ac:dyDescent="0.15">
      <c r="B53" s="5"/>
      <c r="C53" s="6"/>
      <c r="D53" s="6"/>
      <c r="E53" s="18"/>
      <c r="F53" s="7"/>
      <c r="G53" s="15" t="s">
        <v>4</v>
      </c>
      <c r="H53" s="153">
        <f>VLOOKUP(I34,S41:AE65,9,0)</f>
        <v>3.2047386659269483E-2</v>
      </c>
      <c r="I53" s="153"/>
      <c r="J53" s="14" t="s">
        <v>78</v>
      </c>
      <c r="K53" s="5"/>
      <c r="L53" s="5"/>
      <c r="M53" s="5"/>
      <c r="N53" s="18"/>
      <c r="O53" s="18"/>
      <c r="P53" s="18"/>
      <c r="Q53" s="8"/>
      <c r="R53" s="9"/>
      <c r="S53" s="43" t="s">
        <v>96</v>
      </c>
      <c r="T53" s="65">
        <v>360</v>
      </c>
      <c r="U53" s="81" t="s">
        <v>71</v>
      </c>
      <c r="V53" s="67">
        <v>30</v>
      </c>
      <c r="W53" s="82" t="s">
        <v>71</v>
      </c>
      <c r="X53" s="65">
        <v>300</v>
      </c>
      <c r="Y53" s="68" t="s">
        <v>42</v>
      </c>
      <c r="Z53" s="87">
        <f t="shared" si="12"/>
        <v>4.3245893911364866E-2</v>
      </c>
      <c r="AA53" s="63">
        <f t="shared" si="7"/>
        <v>7.0685834705770348E-2</v>
      </c>
      <c r="AB53" s="63">
        <f t="shared" si="8"/>
        <v>0.94247779607693793</v>
      </c>
      <c r="AC53" s="64">
        <f t="shared" si="9"/>
        <v>7.4999999999999997E-2</v>
      </c>
      <c r="AD53" s="88">
        <f t="shared" si="13"/>
        <v>0.61180424750412599</v>
      </c>
      <c r="AE53" s="89" t="str">
        <f t="shared" si="14"/>
        <v>OK</v>
      </c>
      <c r="AL53" s="1"/>
      <c r="AM53" s="1"/>
    </row>
    <row r="54" spans="2:39" ht="13.5" customHeight="1" x14ac:dyDescent="0.15">
      <c r="B54" s="5"/>
      <c r="C54" s="6"/>
      <c r="D54" s="6"/>
      <c r="E54" s="18"/>
      <c r="F54" s="7"/>
      <c r="G54" s="5"/>
      <c r="H54" s="5"/>
      <c r="I54" s="5"/>
      <c r="J54" s="5"/>
      <c r="K54" s="5"/>
      <c r="L54" s="5"/>
      <c r="M54" s="5"/>
      <c r="N54" s="18"/>
      <c r="O54" s="18"/>
      <c r="P54" s="18"/>
      <c r="Q54" s="8"/>
      <c r="R54" s="9"/>
      <c r="S54" s="43" t="s">
        <v>97</v>
      </c>
      <c r="T54" s="65">
        <v>414</v>
      </c>
      <c r="U54" s="81" t="s">
        <v>71</v>
      </c>
      <c r="V54" s="67">
        <v>32</v>
      </c>
      <c r="W54" s="82" t="s">
        <v>71</v>
      </c>
      <c r="X54" s="65">
        <v>350</v>
      </c>
      <c r="Y54" s="68" t="s">
        <v>42</v>
      </c>
      <c r="Z54" s="87">
        <f t="shared" si="12"/>
        <v>6.5233345350020872E-2</v>
      </c>
      <c r="AA54" s="63">
        <f t="shared" si="7"/>
        <v>9.6211275016187411E-2</v>
      </c>
      <c r="AB54" s="63">
        <f t="shared" si="8"/>
        <v>1.0995574287564276</v>
      </c>
      <c r="AC54" s="64">
        <f t="shared" si="9"/>
        <v>8.7499999999999994E-2</v>
      </c>
      <c r="AD54" s="88">
        <f t="shared" si="13"/>
        <v>0.67802183620418144</v>
      </c>
      <c r="AE54" s="89" t="str">
        <f t="shared" si="14"/>
        <v>OK</v>
      </c>
      <c r="AM54" s="1"/>
    </row>
    <row r="55" spans="2:39" ht="13.5" customHeight="1" x14ac:dyDescent="0.15">
      <c r="B55" s="5"/>
      <c r="C55" s="6"/>
      <c r="D55" s="6"/>
      <c r="E55" s="18"/>
      <c r="F55" s="7"/>
      <c r="G55" s="15" t="s">
        <v>8</v>
      </c>
      <c r="H55" s="17" t="s">
        <v>52</v>
      </c>
      <c r="I55" s="17"/>
      <c r="J55" s="17"/>
      <c r="K55" s="12"/>
      <c r="L55" s="12"/>
      <c r="M55" s="12"/>
      <c r="N55" s="18"/>
      <c r="O55" s="18"/>
      <c r="P55" s="18"/>
      <c r="Q55" s="8"/>
      <c r="R55" s="9"/>
      <c r="S55" s="43" t="s">
        <v>98</v>
      </c>
      <c r="T55" s="65">
        <v>470</v>
      </c>
      <c r="U55" s="81" t="s">
        <v>71</v>
      </c>
      <c r="V55" s="67">
        <v>35</v>
      </c>
      <c r="W55" s="82" t="s">
        <v>71</v>
      </c>
      <c r="X55" s="65">
        <v>400</v>
      </c>
      <c r="Y55" s="68" t="s">
        <v>42</v>
      </c>
      <c r="Z55" s="87">
        <f t="shared" si="12"/>
        <v>9.3135412600622428E-2</v>
      </c>
      <c r="AA55" s="63">
        <f t="shared" si="7"/>
        <v>0.12566370614359174</v>
      </c>
      <c r="AB55" s="63">
        <f t="shared" si="8"/>
        <v>1.2566370614359172</v>
      </c>
      <c r="AC55" s="64">
        <f t="shared" si="9"/>
        <v>0.1</v>
      </c>
      <c r="AD55" s="88">
        <f t="shared" si="13"/>
        <v>0.74114806461461258</v>
      </c>
      <c r="AE55" s="89" t="str">
        <f t="shared" si="14"/>
        <v>OK</v>
      </c>
      <c r="AM55" s="1"/>
    </row>
    <row r="56" spans="2:39" ht="13.5" customHeight="1" x14ac:dyDescent="0.15">
      <c r="B56" s="5"/>
      <c r="C56" s="6"/>
      <c r="D56" s="6"/>
      <c r="E56" s="18"/>
      <c r="F56" s="7"/>
      <c r="G56" s="15" t="s">
        <v>4</v>
      </c>
      <c r="H56" s="153">
        <f>VLOOKUP(I34,S41:AE65,12,0)</f>
        <v>0.61100193165123673</v>
      </c>
      <c r="I56" s="153"/>
      <c r="J56" s="17" t="s">
        <v>9</v>
      </c>
      <c r="K56" s="12"/>
      <c r="L56" s="15" t="s">
        <v>51</v>
      </c>
      <c r="M56" s="109" t="str">
        <f>VLOOKUP(I34,S41:AE65,13,0)</f>
        <v>OK</v>
      </c>
      <c r="N56" s="5"/>
      <c r="O56" s="5"/>
      <c r="P56" s="18"/>
      <c r="Q56" s="8"/>
      <c r="S56" s="43" t="s">
        <v>99</v>
      </c>
      <c r="T56" s="65">
        <v>526</v>
      </c>
      <c r="U56" s="81" t="s">
        <v>71</v>
      </c>
      <c r="V56" s="67">
        <v>38</v>
      </c>
      <c r="W56" s="82" t="s">
        <v>71</v>
      </c>
      <c r="X56" s="65">
        <v>450</v>
      </c>
      <c r="Y56" s="68" t="s">
        <v>42</v>
      </c>
      <c r="Z56" s="87">
        <f t="shared" si="12"/>
        <v>0.12750334234096547</v>
      </c>
      <c r="AA56" s="63">
        <f t="shared" si="7"/>
        <v>0.15904312808798327</v>
      </c>
      <c r="AB56" s="63">
        <f t="shared" si="8"/>
        <v>1.4137166941154069</v>
      </c>
      <c r="AC56" s="64">
        <f t="shared" si="9"/>
        <v>0.11249999999999999</v>
      </c>
      <c r="AD56" s="88">
        <f t="shared" si="13"/>
        <v>0.80169035829344404</v>
      </c>
      <c r="AE56" s="89" t="str">
        <f t="shared" si="14"/>
        <v>OK</v>
      </c>
      <c r="AM56" s="1"/>
    </row>
    <row r="57" spans="2:39" ht="13.5" customHeight="1" x14ac:dyDescent="0.15">
      <c r="B57" s="5"/>
      <c r="C57" s="6"/>
      <c r="D57" s="6"/>
      <c r="E57" s="18"/>
      <c r="F57" s="7"/>
      <c r="G57" s="5"/>
      <c r="H57" s="5"/>
      <c r="I57" s="5"/>
      <c r="J57" s="5"/>
      <c r="K57" s="5"/>
      <c r="L57" s="5"/>
      <c r="M57" s="5"/>
      <c r="N57" s="5"/>
      <c r="O57" s="5"/>
      <c r="P57" s="18"/>
      <c r="Q57" s="8"/>
      <c r="S57" s="43" t="s">
        <v>100</v>
      </c>
      <c r="T57" s="65">
        <v>582</v>
      </c>
      <c r="U57" s="81" t="s">
        <v>71</v>
      </c>
      <c r="V57" s="67">
        <v>42</v>
      </c>
      <c r="W57" s="82" t="s">
        <v>71</v>
      </c>
      <c r="X57" s="65">
        <v>500</v>
      </c>
      <c r="Y57" s="68" t="s">
        <v>42</v>
      </c>
      <c r="Z57" s="87">
        <f t="shared" si="12"/>
        <v>0.16886573872694055</v>
      </c>
      <c r="AA57" s="63">
        <f t="shared" si="7"/>
        <v>0.19634954084936207</v>
      </c>
      <c r="AB57" s="63">
        <f t="shared" si="8"/>
        <v>1.5707963267948966</v>
      </c>
      <c r="AC57" s="64">
        <f t="shared" si="9"/>
        <v>0.125</v>
      </c>
      <c r="AD57" s="88">
        <f t="shared" si="13"/>
        <v>0.86002614519222698</v>
      </c>
      <c r="AE57" s="89" t="str">
        <f t="shared" si="14"/>
        <v>OK</v>
      </c>
      <c r="AM57" s="1"/>
    </row>
    <row r="58" spans="2:39" ht="13.5" customHeight="1" x14ac:dyDescent="0.15">
      <c r="B58" s="5"/>
      <c r="C58" s="6"/>
      <c r="D58" s="6"/>
      <c r="E58" s="18"/>
      <c r="F58" s="18"/>
      <c r="G58" s="13" t="s">
        <v>49</v>
      </c>
      <c r="H58" s="154">
        <f>VLOOKUP(I34,S41:AE50,8,0)</f>
        <v>1.958101515318773E-2</v>
      </c>
      <c r="I58" s="154"/>
      <c r="J58" s="8" t="s">
        <v>35</v>
      </c>
      <c r="K58" s="2"/>
      <c r="L58" s="2"/>
      <c r="M58" s="2"/>
      <c r="N58" s="5"/>
      <c r="O58" s="5"/>
      <c r="P58" s="5"/>
      <c r="Q58" s="8"/>
      <c r="S58" s="43" t="s">
        <v>101</v>
      </c>
      <c r="T58" s="65">
        <v>700</v>
      </c>
      <c r="U58" s="81" t="s">
        <v>71</v>
      </c>
      <c r="V58" s="67">
        <v>50</v>
      </c>
      <c r="W58" s="82" t="s">
        <v>71</v>
      </c>
      <c r="X58" s="65">
        <v>600</v>
      </c>
      <c r="Y58" s="68" t="s">
        <v>42</v>
      </c>
      <c r="Z58" s="87">
        <f t="shared" si="12"/>
        <v>0.27459430995282297</v>
      </c>
      <c r="AA58" s="63">
        <f t="shared" si="7"/>
        <v>0.28274333882308139</v>
      </c>
      <c r="AB58" s="63">
        <f t="shared" si="8"/>
        <v>1.8849555921538759</v>
      </c>
      <c r="AC58" s="64">
        <f t="shared" si="9"/>
        <v>0.15</v>
      </c>
      <c r="AD58" s="88">
        <f t="shared" si="13"/>
        <v>0.97117870608666246</v>
      </c>
      <c r="AE58" s="89" t="str">
        <f t="shared" si="14"/>
        <v>OK</v>
      </c>
      <c r="AM58" s="1"/>
    </row>
    <row r="59" spans="2:39" ht="13.5" customHeight="1" x14ac:dyDescent="0.15">
      <c r="B59" s="5"/>
      <c r="C59" s="18"/>
      <c r="D59" s="18"/>
      <c r="E59" s="18"/>
      <c r="F59" s="18"/>
      <c r="G59" s="54"/>
      <c r="H59" s="54"/>
      <c r="I59" s="19"/>
      <c r="J59" s="19"/>
      <c r="K59" s="18"/>
      <c r="L59" s="18"/>
      <c r="M59" s="18"/>
      <c r="N59" s="5"/>
      <c r="O59" s="5"/>
      <c r="P59" s="5"/>
      <c r="Q59" s="5"/>
      <c r="S59" s="43" t="s">
        <v>102</v>
      </c>
      <c r="T59" s="65">
        <v>816</v>
      </c>
      <c r="U59" s="81" t="s">
        <v>71</v>
      </c>
      <c r="V59" s="67">
        <v>58</v>
      </c>
      <c r="W59" s="82" t="s">
        <v>71</v>
      </c>
      <c r="X59" s="65">
        <v>700</v>
      </c>
      <c r="Y59" s="68" t="s">
        <v>42</v>
      </c>
      <c r="Z59" s="87">
        <f t="shared" si="12"/>
        <v>0.41420592412811186</v>
      </c>
      <c r="AA59" s="63">
        <f t="shared" si="7"/>
        <v>0.38484510006474965</v>
      </c>
      <c r="AB59" s="63">
        <f t="shared" si="8"/>
        <v>2.1991148575128552</v>
      </c>
      <c r="AC59" s="64">
        <f t="shared" si="9"/>
        <v>0.17499999999999999</v>
      </c>
      <c r="AD59" s="88">
        <f t="shared" si="13"/>
        <v>1.0762925760479276</v>
      </c>
      <c r="AE59" s="89" t="str">
        <f t="shared" si="14"/>
        <v>OK</v>
      </c>
      <c r="AM59" s="1"/>
    </row>
    <row r="60" spans="2:39" ht="13.5" customHeight="1" x14ac:dyDescent="0.15">
      <c r="B60" s="5"/>
      <c r="C60" s="18"/>
      <c r="D60" s="18"/>
      <c r="E60" s="18"/>
      <c r="F60" s="18"/>
      <c r="G60" s="23" t="str">
        <f>IF(AND(L26&lt;H58),"Q1&lt;Q3よりOK",IF(L26=H58,"Q1＝Q3よりNG",IF(L26&gt;H58,"Q1＞Q3よりNG")))</f>
        <v>Q1&lt;Q3よりOK</v>
      </c>
      <c r="H60" s="54"/>
      <c r="I60" s="19"/>
      <c r="J60" s="19"/>
      <c r="K60" s="6"/>
      <c r="L60" s="6"/>
      <c r="M60" s="6"/>
      <c r="N60" s="5"/>
      <c r="O60" s="5"/>
      <c r="P60" s="5"/>
      <c r="Q60" s="5"/>
      <c r="S60" s="43" t="s">
        <v>103</v>
      </c>
      <c r="T60" s="65">
        <v>932</v>
      </c>
      <c r="U60" s="81" t="s">
        <v>71</v>
      </c>
      <c r="V60" s="67">
        <v>66</v>
      </c>
      <c r="W60" s="82" t="s">
        <v>71</v>
      </c>
      <c r="X60" s="65">
        <v>800</v>
      </c>
      <c r="Y60" s="68" t="s">
        <v>42</v>
      </c>
      <c r="Z60" s="87">
        <f t="shared" si="12"/>
        <v>0.5913730077508812</v>
      </c>
      <c r="AA60" s="63">
        <f t="shared" si="7"/>
        <v>0.50265482457436694</v>
      </c>
      <c r="AB60" s="63">
        <f t="shared" si="8"/>
        <v>2.5132741228718345</v>
      </c>
      <c r="AC60" s="64">
        <f t="shared" si="9"/>
        <v>0.2</v>
      </c>
      <c r="AD60" s="88">
        <f t="shared" si="13"/>
        <v>1.176499217433431</v>
      </c>
      <c r="AE60" s="89" t="str">
        <f t="shared" si="14"/>
        <v>OK</v>
      </c>
      <c r="AM60" s="1"/>
    </row>
    <row r="61" spans="2:39" ht="13.5" customHeight="1" x14ac:dyDescent="0.15">
      <c r="B61" s="5"/>
      <c r="C61" s="18"/>
      <c r="D61" s="18"/>
      <c r="E61" s="18"/>
      <c r="F61" s="18"/>
      <c r="G61" s="5"/>
      <c r="H61" s="5"/>
      <c r="I61" s="5"/>
      <c r="J61" s="5"/>
      <c r="K61" s="5"/>
      <c r="L61" s="5"/>
      <c r="M61" s="5"/>
      <c r="N61" s="5"/>
      <c r="O61" s="5"/>
      <c r="P61" s="5"/>
      <c r="Q61" s="5"/>
      <c r="S61" s="43" t="s">
        <v>104</v>
      </c>
      <c r="T61" s="65">
        <v>1050</v>
      </c>
      <c r="U61" s="81" t="s">
        <v>71</v>
      </c>
      <c r="V61" s="67">
        <v>75</v>
      </c>
      <c r="W61" s="82" t="s">
        <v>71</v>
      </c>
      <c r="X61" s="65">
        <v>900</v>
      </c>
      <c r="Y61" s="68" t="s">
        <v>42</v>
      </c>
      <c r="Z61" s="87">
        <f t="shared" si="12"/>
        <v>0.80959575904603998</v>
      </c>
      <c r="AA61" s="63">
        <f t="shared" si="7"/>
        <v>0.63617251235193306</v>
      </c>
      <c r="AB61" s="63">
        <f t="shared" si="8"/>
        <v>2.8274333882308138</v>
      </c>
      <c r="AC61" s="64">
        <f t="shared" si="9"/>
        <v>0.22499999999999998</v>
      </c>
      <c r="AD61" s="88">
        <f t="shared" si="13"/>
        <v>1.2726041181077759</v>
      </c>
      <c r="AE61" s="89" t="str">
        <f t="shared" si="14"/>
        <v>OK</v>
      </c>
      <c r="AM61" s="1"/>
    </row>
    <row r="62" spans="2:39" ht="13.5" customHeight="1" x14ac:dyDescent="0.15">
      <c r="C62" s="93"/>
      <c r="D62" s="93"/>
      <c r="E62" s="106"/>
      <c r="F62" s="94"/>
      <c r="G62" s="94"/>
      <c r="H62" s="94"/>
      <c r="I62" s="94"/>
      <c r="J62" s="94"/>
      <c r="K62" s="94"/>
      <c r="L62" s="94"/>
      <c r="M62" s="94"/>
      <c r="N62" s="94"/>
      <c r="O62" s="94"/>
      <c r="P62" s="94"/>
      <c r="Q62" s="94"/>
      <c r="S62" s="43" t="s">
        <v>105</v>
      </c>
      <c r="T62" s="65">
        <v>1164</v>
      </c>
      <c r="U62" s="81" t="s">
        <v>72</v>
      </c>
      <c r="V62" s="67">
        <v>82</v>
      </c>
      <c r="W62" s="82" t="s">
        <v>72</v>
      </c>
      <c r="X62" s="65">
        <v>1000</v>
      </c>
      <c r="Y62" s="68" t="s">
        <v>73</v>
      </c>
      <c r="Z62" s="87">
        <f t="shared" si="12"/>
        <v>1.0722306051861301</v>
      </c>
      <c r="AA62" s="63">
        <f t="shared" si="7"/>
        <v>0.78539816339744828</v>
      </c>
      <c r="AB62" s="63">
        <f t="shared" si="8"/>
        <v>3.1415926535897931</v>
      </c>
      <c r="AC62" s="64">
        <f t="shared" si="9"/>
        <v>0.25</v>
      </c>
      <c r="AD62" s="88">
        <f t="shared" si="13"/>
        <v>1.3652064075982964</v>
      </c>
      <c r="AE62" s="89" t="str">
        <f t="shared" si="14"/>
        <v>OK</v>
      </c>
      <c r="AM62" s="1"/>
    </row>
    <row r="63" spans="2:39" ht="13.5" customHeight="1" x14ac:dyDescent="0.15">
      <c r="C63" s="93"/>
      <c r="D63" s="93"/>
      <c r="E63" s="106"/>
      <c r="F63" s="94"/>
      <c r="G63" s="94"/>
      <c r="H63" s="94"/>
      <c r="I63" s="94"/>
      <c r="J63" s="94"/>
      <c r="K63" s="94"/>
      <c r="L63" s="94"/>
      <c r="M63" s="94"/>
      <c r="N63" s="94"/>
      <c r="O63" s="94"/>
      <c r="P63" s="94"/>
      <c r="Q63" s="94"/>
      <c r="S63" s="43" t="s">
        <v>106</v>
      </c>
      <c r="T63" s="65">
        <v>1276</v>
      </c>
      <c r="U63" s="81" t="s">
        <v>72</v>
      </c>
      <c r="V63" s="67">
        <v>88</v>
      </c>
      <c r="W63" s="82" t="s">
        <v>72</v>
      </c>
      <c r="X63" s="65">
        <v>1100</v>
      </c>
      <c r="Y63" s="68" t="s">
        <v>73</v>
      </c>
      <c r="Z63" s="87">
        <f t="shared" si="12"/>
        <v>1.3825113107713083</v>
      </c>
      <c r="AA63" s="63">
        <f t="shared" si="7"/>
        <v>0.95033177771091248</v>
      </c>
      <c r="AB63" s="63">
        <f t="shared" si="8"/>
        <v>3.4557519189487729</v>
      </c>
      <c r="AC63" s="64">
        <f t="shared" si="9"/>
        <v>0.27499999999999997</v>
      </c>
      <c r="AD63" s="88">
        <f t="shared" si="13"/>
        <v>1.4547670015848539</v>
      </c>
      <c r="AE63" s="89" t="str">
        <f t="shared" si="14"/>
        <v>OK</v>
      </c>
      <c r="AM63" s="1"/>
    </row>
    <row r="64" spans="2:39" ht="13.5" customHeight="1" x14ac:dyDescent="0.15">
      <c r="C64" s="152"/>
      <c r="D64" s="95"/>
      <c r="E64" s="94"/>
      <c r="F64" s="94"/>
      <c r="G64" s="94"/>
      <c r="H64" s="94"/>
      <c r="I64" s="94"/>
      <c r="J64" s="94"/>
      <c r="K64" s="94"/>
      <c r="L64" s="94"/>
      <c r="M64" s="94"/>
      <c r="N64" s="94"/>
      <c r="O64" s="94"/>
      <c r="P64" s="94"/>
      <c r="Q64" s="94"/>
      <c r="S64" s="43" t="s">
        <v>107</v>
      </c>
      <c r="T64" s="65">
        <v>1390</v>
      </c>
      <c r="U64" s="81" t="s">
        <v>72</v>
      </c>
      <c r="V64" s="67">
        <v>95</v>
      </c>
      <c r="W64" s="82" t="s">
        <v>72</v>
      </c>
      <c r="X64" s="65">
        <v>1200</v>
      </c>
      <c r="Y64" s="68" t="s">
        <v>73</v>
      </c>
      <c r="Z64" s="87">
        <f t="shared" si="12"/>
        <v>1.7435651859343717</v>
      </c>
      <c r="AA64" s="63">
        <f t="shared" si="7"/>
        <v>1.1309733552923256</v>
      </c>
      <c r="AB64" s="63">
        <f t="shared" si="8"/>
        <v>3.7699111843077517</v>
      </c>
      <c r="AC64" s="64">
        <f t="shared" si="9"/>
        <v>0.3</v>
      </c>
      <c r="AD64" s="88">
        <f t="shared" si="13"/>
        <v>1.5416500996910822</v>
      </c>
      <c r="AE64" s="89" t="str">
        <f t="shared" si="14"/>
        <v>OK</v>
      </c>
      <c r="AM64" s="1"/>
    </row>
    <row r="65" spans="3:39" ht="13.5" customHeight="1" x14ac:dyDescent="0.15">
      <c r="C65" s="152"/>
      <c r="D65" s="95"/>
      <c r="E65" s="94"/>
      <c r="F65" s="94"/>
      <c r="G65" s="94"/>
      <c r="H65" s="94"/>
      <c r="I65" s="94"/>
      <c r="J65" s="94"/>
      <c r="K65" s="94"/>
      <c r="L65" s="94"/>
      <c r="M65" s="94"/>
      <c r="N65" s="94"/>
      <c r="O65" s="94"/>
      <c r="P65" s="94"/>
      <c r="Q65" s="94"/>
      <c r="S65" s="46" t="s">
        <v>108</v>
      </c>
      <c r="T65" s="71">
        <v>1506</v>
      </c>
      <c r="U65" s="83" t="s">
        <v>72</v>
      </c>
      <c r="V65" s="84">
        <v>103</v>
      </c>
      <c r="W65" s="85" t="s">
        <v>72</v>
      </c>
      <c r="X65" s="71">
        <v>1350</v>
      </c>
      <c r="Y65" s="74" t="s">
        <v>74</v>
      </c>
      <c r="Z65" s="90">
        <f t="shared" si="12"/>
        <v>2.3869587580964202</v>
      </c>
      <c r="AA65" s="76">
        <f t="shared" si="7"/>
        <v>1.4313881527918495</v>
      </c>
      <c r="AB65" s="76">
        <f t="shared" si="8"/>
        <v>4.2411500823462207</v>
      </c>
      <c r="AC65" s="77">
        <f t="shared" si="9"/>
        <v>0.33750000000000002</v>
      </c>
      <c r="AD65" s="91">
        <f t="shared" si="13"/>
        <v>1.667583145382878</v>
      </c>
      <c r="AE65" s="92" t="str">
        <f>IF(AND(0.6&lt;AD65,AD65&lt;3),"OK",IF(AD65&gt;=3,"NG",IF(AD65&lt;=0.6,"NG")))</f>
        <v>OK</v>
      </c>
      <c r="AM65" s="1"/>
    </row>
    <row r="66" spans="3:39" ht="17.25" customHeight="1" x14ac:dyDescent="0.15">
      <c r="C66" s="94"/>
      <c r="D66" s="94"/>
      <c r="E66" s="94"/>
      <c r="F66" s="94"/>
      <c r="G66" s="94"/>
      <c r="H66" s="94"/>
      <c r="I66" s="94"/>
      <c r="J66" s="94"/>
      <c r="K66" s="94"/>
      <c r="L66" s="94"/>
      <c r="M66" s="94"/>
      <c r="N66" s="94"/>
      <c r="O66" s="94"/>
      <c r="P66" s="94"/>
      <c r="Q66" s="94"/>
    </row>
    <row r="67" spans="3:39" ht="17.25" customHeight="1" x14ac:dyDescent="0.15"/>
  </sheetData>
  <sheetProtection algorithmName="SHA-512" hashValue="hiAd0FoLw8GhskbVBf9LTElQI3+NJMij3vbqraIKLivamRk4TgCohAELRtaK4Tn3v+eEPIx4ldXBkTtL7lBKtQ==" saltValue="ehfSEIcNhu2JeVSS3+YSOQ==" spinCount="100000" sheet="1" objects="1" scenarios="1" selectLockedCells="1"/>
  <protectedRanges>
    <protectedRange sqref="R4" name="範囲2"/>
    <protectedRange sqref="H4:J4" name="範囲1"/>
  </protectedRanges>
  <mergeCells count="34">
    <mergeCell ref="M3:P3"/>
    <mergeCell ref="S6:T9"/>
    <mergeCell ref="Y26:Y27"/>
    <mergeCell ref="Z26:Z27"/>
    <mergeCell ref="AD26:AE27"/>
    <mergeCell ref="S26:S27"/>
    <mergeCell ref="T26:T27"/>
    <mergeCell ref="V26:V27"/>
    <mergeCell ref="U26:U27"/>
    <mergeCell ref="W26:W27"/>
    <mergeCell ref="X26:X27"/>
    <mergeCell ref="U6:U9"/>
    <mergeCell ref="V6:V9"/>
    <mergeCell ref="G22:H22"/>
    <mergeCell ref="L26:M26"/>
    <mergeCell ref="X39:X40"/>
    <mergeCell ref="Y39:Y40"/>
    <mergeCell ref="C64:C65"/>
    <mergeCell ref="E32:F32"/>
    <mergeCell ref="E34:F34"/>
    <mergeCell ref="C50:C51"/>
    <mergeCell ref="H40:I40"/>
    <mergeCell ref="H43:I43"/>
    <mergeCell ref="H45:I45"/>
    <mergeCell ref="H58:I58"/>
    <mergeCell ref="H56:I56"/>
    <mergeCell ref="H53:I53"/>
    <mergeCell ref="Z39:Z40"/>
    <mergeCell ref="AD39:AE40"/>
    <mergeCell ref="S39:S40"/>
    <mergeCell ref="T39:T40"/>
    <mergeCell ref="U39:U40"/>
    <mergeCell ref="V39:V40"/>
    <mergeCell ref="W39:W40"/>
  </mergeCells>
  <phoneticPr fontId="2"/>
  <dataValidations disablePrompts="1" count="5">
    <dataValidation type="list" allowBlank="1" showInputMessage="1" showErrorMessage="1" promptTitle="上記の用途地域より選択" prompt="１～５" sqref="E65590:E65591 HT55:HT56 RP55:RP56 ABL55:ABL56 ALH55:ALH56 AVD55:AVD56 BEZ55:BEZ56 BOV55:BOV56 BYR55:BYR56 CIN55:CIN56 CSJ55:CSJ56 DCF55:DCF56 DMB55:DMB56 DVX55:DVX56 EFT55:EFT56 EPP55:EPP56 EZL55:EZL56 FJH55:FJH56 FTD55:FTD56 GCZ55:GCZ56 GMV55:GMV56 GWR55:GWR56 HGN55:HGN56 HQJ55:HQJ56 IAF55:IAF56 IKB55:IKB56 ITX55:ITX56 JDT55:JDT56 JNP55:JNP56 JXL55:JXL56 KHH55:KHH56 KRD55:KRD56 LAZ55:LAZ56 LKV55:LKV56 LUR55:LUR56 MEN55:MEN56 MOJ55:MOJ56 MYF55:MYF56 NIB55:NIB56 NRX55:NRX56 OBT55:OBT56 OLP55:OLP56 OVL55:OVL56 PFH55:PFH56 PPD55:PPD56 PYZ55:PYZ56 QIV55:QIV56 QSR55:QSR56 RCN55:RCN56 RMJ55:RMJ56 RWF55:RWF56 SGB55:SGB56 SPX55:SPX56 SZT55:SZT56 TJP55:TJP56 TTL55:TTL56 UDH55:UDH56 UND55:UND56 UWZ55:UWZ56 VGV55:VGV56 VQR55:VQR56 WAN55:WAN56 WKJ55:WKJ56 WUF55:WUF56 HU65591:HU65592 RQ65591:RQ65592 ABM65591:ABM65592 ALI65591:ALI65592 AVE65591:AVE65592 BFA65591:BFA65592 BOW65591:BOW65592 BYS65591:BYS65592 CIO65591:CIO65592 CSK65591:CSK65592 DCG65591:DCG65592 DMC65591:DMC65592 DVY65591:DVY65592 EFU65591:EFU65592 EPQ65591:EPQ65592 EZM65591:EZM65592 FJI65591:FJI65592 FTE65591:FTE65592 GDA65591:GDA65592 GMW65591:GMW65592 GWS65591:GWS65592 HGO65591:HGO65592 HQK65591:HQK65592 IAG65591:IAG65592 IKC65591:IKC65592 ITY65591:ITY65592 JDU65591:JDU65592 JNQ65591:JNQ65592 JXM65591:JXM65592 KHI65591:KHI65592 KRE65591:KRE65592 LBA65591:LBA65592 LKW65591:LKW65592 LUS65591:LUS65592 MEO65591:MEO65592 MOK65591:MOK65592 MYG65591:MYG65592 NIC65591:NIC65592 NRY65591:NRY65592 OBU65591:OBU65592 OLQ65591:OLQ65592 OVM65591:OVM65592 PFI65591:PFI65592 PPE65591:PPE65592 PZA65591:PZA65592 QIW65591:QIW65592 QSS65591:QSS65592 RCO65591:RCO65592 RMK65591:RMK65592 RWG65591:RWG65592 SGC65591:SGC65592 SPY65591:SPY65592 SZU65591:SZU65592 TJQ65591:TJQ65592 TTM65591:TTM65592 UDI65591:UDI65592 UNE65591:UNE65592 UXA65591:UXA65592 VGW65591:VGW65592 VQS65591:VQS65592 WAO65591:WAO65592 WKK65591:WKK65592 WUG65591:WUG65592 E131126:E131127 HU131127:HU131128 RQ131127:RQ131128 ABM131127:ABM131128 ALI131127:ALI131128 AVE131127:AVE131128 BFA131127:BFA131128 BOW131127:BOW131128 BYS131127:BYS131128 CIO131127:CIO131128 CSK131127:CSK131128 DCG131127:DCG131128 DMC131127:DMC131128 DVY131127:DVY131128 EFU131127:EFU131128 EPQ131127:EPQ131128 EZM131127:EZM131128 FJI131127:FJI131128 FTE131127:FTE131128 GDA131127:GDA131128 GMW131127:GMW131128 GWS131127:GWS131128 HGO131127:HGO131128 HQK131127:HQK131128 IAG131127:IAG131128 IKC131127:IKC131128 ITY131127:ITY131128 JDU131127:JDU131128 JNQ131127:JNQ131128 JXM131127:JXM131128 KHI131127:KHI131128 KRE131127:KRE131128 LBA131127:LBA131128 LKW131127:LKW131128 LUS131127:LUS131128 MEO131127:MEO131128 MOK131127:MOK131128 MYG131127:MYG131128 NIC131127:NIC131128 NRY131127:NRY131128 OBU131127:OBU131128 OLQ131127:OLQ131128 OVM131127:OVM131128 PFI131127:PFI131128 PPE131127:PPE131128 PZA131127:PZA131128 QIW131127:QIW131128 QSS131127:QSS131128 RCO131127:RCO131128 RMK131127:RMK131128 RWG131127:RWG131128 SGC131127:SGC131128 SPY131127:SPY131128 SZU131127:SZU131128 TJQ131127:TJQ131128 TTM131127:TTM131128 UDI131127:UDI131128 UNE131127:UNE131128 UXA131127:UXA131128 VGW131127:VGW131128 VQS131127:VQS131128 WAO131127:WAO131128 WKK131127:WKK131128 WUG131127:WUG131128 E196662:E196663 HU196663:HU196664 RQ196663:RQ196664 ABM196663:ABM196664 ALI196663:ALI196664 AVE196663:AVE196664 BFA196663:BFA196664 BOW196663:BOW196664 BYS196663:BYS196664 CIO196663:CIO196664 CSK196663:CSK196664 DCG196663:DCG196664 DMC196663:DMC196664 DVY196663:DVY196664 EFU196663:EFU196664 EPQ196663:EPQ196664 EZM196663:EZM196664 FJI196663:FJI196664 FTE196663:FTE196664 GDA196663:GDA196664 GMW196663:GMW196664 GWS196663:GWS196664 HGO196663:HGO196664 HQK196663:HQK196664 IAG196663:IAG196664 IKC196663:IKC196664 ITY196663:ITY196664 JDU196663:JDU196664 JNQ196663:JNQ196664 JXM196663:JXM196664 KHI196663:KHI196664 KRE196663:KRE196664 LBA196663:LBA196664 LKW196663:LKW196664 LUS196663:LUS196664 MEO196663:MEO196664 MOK196663:MOK196664 MYG196663:MYG196664 NIC196663:NIC196664 NRY196663:NRY196664 OBU196663:OBU196664 OLQ196663:OLQ196664 OVM196663:OVM196664 PFI196663:PFI196664 PPE196663:PPE196664 PZA196663:PZA196664 QIW196663:QIW196664 QSS196663:QSS196664 RCO196663:RCO196664 RMK196663:RMK196664 RWG196663:RWG196664 SGC196663:SGC196664 SPY196663:SPY196664 SZU196663:SZU196664 TJQ196663:TJQ196664 TTM196663:TTM196664 UDI196663:UDI196664 UNE196663:UNE196664 UXA196663:UXA196664 VGW196663:VGW196664 VQS196663:VQS196664 WAO196663:WAO196664 WKK196663:WKK196664 WUG196663:WUG196664 E262198:E262199 HU262199:HU262200 RQ262199:RQ262200 ABM262199:ABM262200 ALI262199:ALI262200 AVE262199:AVE262200 BFA262199:BFA262200 BOW262199:BOW262200 BYS262199:BYS262200 CIO262199:CIO262200 CSK262199:CSK262200 DCG262199:DCG262200 DMC262199:DMC262200 DVY262199:DVY262200 EFU262199:EFU262200 EPQ262199:EPQ262200 EZM262199:EZM262200 FJI262199:FJI262200 FTE262199:FTE262200 GDA262199:GDA262200 GMW262199:GMW262200 GWS262199:GWS262200 HGO262199:HGO262200 HQK262199:HQK262200 IAG262199:IAG262200 IKC262199:IKC262200 ITY262199:ITY262200 JDU262199:JDU262200 JNQ262199:JNQ262200 JXM262199:JXM262200 KHI262199:KHI262200 KRE262199:KRE262200 LBA262199:LBA262200 LKW262199:LKW262200 LUS262199:LUS262200 MEO262199:MEO262200 MOK262199:MOK262200 MYG262199:MYG262200 NIC262199:NIC262200 NRY262199:NRY262200 OBU262199:OBU262200 OLQ262199:OLQ262200 OVM262199:OVM262200 PFI262199:PFI262200 PPE262199:PPE262200 PZA262199:PZA262200 QIW262199:QIW262200 QSS262199:QSS262200 RCO262199:RCO262200 RMK262199:RMK262200 RWG262199:RWG262200 SGC262199:SGC262200 SPY262199:SPY262200 SZU262199:SZU262200 TJQ262199:TJQ262200 TTM262199:TTM262200 UDI262199:UDI262200 UNE262199:UNE262200 UXA262199:UXA262200 VGW262199:VGW262200 VQS262199:VQS262200 WAO262199:WAO262200 WKK262199:WKK262200 WUG262199:WUG262200 E327734:E327735 HU327735:HU327736 RQ327735:RQ327736 ABM327735:ABM327736 ALI327735:ALI327736 AVE327735:AVE327736 BFA327735:BFA327736 BOW327735:BOW327736 BYS327735:BYS327736 CIO327735:CIO327736 CSK327735:CSK327736 DCG327735:DCG327736 DMC327735:DMC327736 DVY327735:DVY327736 EFU327735:EFU327736 EPQ327735:EPQ327736 EZM327735:EZM327736 FJI327735:FJI327736 FTE327735:FTE327736 GDA327735:GDA327736 GMW327735:GMW327736 GWS327735:GWS327736 HGO327735:HGO327736 HQK327735:HQK327736 IAG327735:IAG327736 IKC327735:IKC327736 ITY327735:ITY327736 JDU327735:JDU327736 JNQ327735:JNQ327736 JXM327735:JXM327736 KHI327735:KHI327736 KRE327735:KRE327736 LBA327735:LBA327736 LKW327735:LKW327736 LUS327735:LUS327736 MEO327735:MEO327736 MOK327735:MOK327736 MYG327735:MYG327736 NIC327735:NIC327736 NRY327735:NRY327736 OBU327735:OBU327736 OLQ327735:OLQ327736 OVM327735:OVM327736 PFI327735:PFI327736 PPE327735:PPE327736 PZA327735:PZA327736 QIW327735:QIW327736 QSS327735:QSS327736 RCO327735:RCO327736 RMK327735:RMK327736 RWG327735:RWG327736 SGC327735:SGC327736 SPY327735:SPY327736 SZU327735:SZU327736 TJQ327735:TJQ327736 TTM327735:TTM327736 UDI327735:UDI327736 UNE327735:UNE327736 UXA327735:UXA327736 VGW327735:VGW327736 VQS327735:VQS327736 WAO327735:WAO327736 WKK327735:WKK327736 WUG327735:WUG327736 E393270:E393271 HU393271:HU393272 RQ393271:RQ393272 ABM393271:ABM393272 ALI393271:ALI393272 AVE393271:AVE393272 BFA393271:BFA393272 BOW393271:BOW393272 BYS393271:BYS393272 CIO393271:CIO393272 CSK393271:CSK393272 DCG393271:DCG393272 DMC393271:DMC393272 DVY393271:DVY393272 EFU393271:EFU393272 EPQ393271:EPQ393272 EZM393271:EZM393272 FJI393271:FJI393272 FTE393271:FTE393272 GDA393271:GDA393272 GMW393271:GMW393272 GWS393271:GWS393272 HGO393271:HGO393272 HQK393271:HQK393272 IAG393271:IAG393272 IKC393271:IKC393272 ITY393271:ITY393272 JDU393271:JDU393272 JNQ393271:JNQ393272 JXM393271:JXM393272 KHI393271:KHI393272 KRE393271:KRE393272 LBA393271:LBA393272 LKW393271:LKW393272 LUS393271:LUS393272 MEO393271:MEO393272 MOK393271:MOK393272 MYG393271:MYG393272 NIC393271:NIC393272 NRY393271:NRY393272 OBU393271:OBU393272 OLQ393271:OLQ393272 OVM393271:OVM393272 PFI393271:PFI393272 PPE393271:PPE393272 PZA393271:PZA393272 QIW393271:QIW393272 QSS393271:QSS393272 RCO393271:RCO393272 RMK393271:RMK393272 RWG393271:RWG393272 SGC393271:SGC393272 SPY393271:SPY393272 SZU393271:SZU393272 TJQ393271:TJQ393272 TTM393271:TTM393272 UDI393271:UDI393272 UNE393271:UNE393272 UXA393271:UXA393272 VGW393271:VGW393272 VQS393271:VQS393272 WAO393271:WAO393272 WKK393271:WKK393272 WUG393271:WUG393272 E458806:E458807 HU458807:HU458808 RQ458807:RQ458808 ABM458807:ABM458808 ALI458807:ALI458808 AVE458807:AVE458808 BFA458807:BFA458808 BOW458807:BOW458808 BYS458807:BYS458808 CIO458807:CIO458808 CSK458807:CSK458808 DCG458807:DCG458808 DMC458807:DMC458808 DVY458807:DVY458808 EFU458807:EFU458808 EPQ458807:EPQ458808 EZM458807:EZM458808 FJI458807:FJI458808 FTE458807:FTE458808 GDA458807:GDA458808 GMW458807:GMW458808 GWS458807:GWS458808 HGO458807:HGO458808 HQK458807:HQK458808 IAG458807:IAG458808 IKC458807:IKC458808 ITY458807:ITY458808 JDU458807:JDU458808 JNQ458807:JNQ458808 JXM458807:JXM458808 KHI458807:KHI458808 KRE458807:KRE458808 LBA458807:LBA458808 LKW458807:LKW458808 LUS458807:LUS458808 MEO458807:MEO458808 MOK458807:MOK458808 MYG458807:MYG458808 NIC458807:NIC458808 NRY458807:NRY458808 OBU458807:OBU458808 OLQ458807:OLQ458808 OVM458807:OVM458808 PFI458807:PFI458808 PPE458807:PPE458808 PZA458807:PZA458808 QIW458807:QIW458808 QSS458807:QSS458808 RCO458807:RCO458808 RMK458807:RMK458808 RWG458807:RWG458808 SGC458807:SGC458808 SPY458807:SPY458808 SZU458807:SZU458808 TJQ458807:TJQ458808 TTM458807:TTM458808 UDI458807:UDI458808 UNE458807:UNE458808 UXA458807:UXA458808 VGW458807:VGW458808 VQS458807:VQS458808 WAO458807:WAO458808 WKK458807:WKK458808 WUG458807:WUG458808 E524342:E524343 HU524343:HU524344 RQ524343:RQ524344 ABM524343:ABM524344 ALI524343:ALI524344 AVE524343:AVE524344 BFA524343:BFA524344 BOW524343:BOW524344 BYS524343:BYS524344 CIO524343:CIO524344 CSK524343:CSK524344 DCG524343:DCG524344 DMC524343:DMC524344 DVY524343:DVY524344 EFU524343:EFU524344 EPQ524343:EPQ524344 EZM524343:EZM524344 FJI524343:FJI524344 FTE524343:FTE524344 GDA524343:GDA524344 GMW524343:GMW524344 GWS524343:GWS524344 HGO524343:HGO524344 HQK524343:HQK524344 IAG524343:IAG524344 IKC524343:IKC524344 ITY524343:ITY524344 JDU524343:JDU524344 JNQ524343:JNQ524344 JXM524343:JXM524344 KHI524343:KHI524344 KRE524343:KRE524344 LBA524343:LBA524344 LKW524343:LKW524344 LUS524343:LUS524344 MEO524343:MEO524344 MOK524343:MOK524344 MYG524343:MYG524344 NIC524343:NIC524344 NRY524343:NRY524344 OBU524343:OBU524344 OLQ524343:OLQ524344 OVM524343:OVM524344 PFI524343:PFI524344 PPE524343:PPE524344 PZA524343:PZA524344 QIW524343:QIW524344 QSS524343:QSS524344 RCO524343:RCO524344 RMK524343:RMK524344 RWG524343:RWG524344 SGC524343:SGC524344 SPY524343:SPY524344 SZU524343:SZU524344 TJQ524343:TJQ524344 TTM524343:TTM524344 UDI524343:UDI524344 UNE524343:UNE524344 UXA524343:UXA524344 VGW524343:VGW524344 VQS524343:VQS524344 WAO524343:WAO524344 WKK524343:WKK524344 WUG524343:WUG524344 E589878:E589879 HU589879:HU589880 RQ589879:RQ589880 ABM589879:ABM589880 ALI589879:ALI589880 AVE589879:AVE589880 BFA589879:BFA589880 BOW589879:BOW589880 BYS589879:BYS589880 CIO589879:CIO589880 CSK589879:CSK589880 DCG589879:DCG589880 DMC589879:DMC589880 DVY589879:DVY589880 EFU589879:EFU589880 EPQ589879:EPQ589880 EZM589879:EZM589880 FJI589879:FJI589880 FTE589879:FTE589880 GDA589879:GDA589880 GMW589879:GMW589880 GWS589879:GWS589880 HGO589879:HGO589880 HQK589879:HQK589880 IAG589879:IAG589880 IKC589879:IKC589880 ITY589879:ITY589880 JDU589879:JDU589880 JNQ589879:JNQ589880 JXM589879:JXM589880 KHI589879:KHI589880 KRE589879:KRE589880 LBA589879:LBA589880 LKW589879:LKW589880 LUS589879:LUS589880 MEO589879:MEO589880 MOK589879:MOK589880 MYG589879:MYG589880 NIC589879:NIC589880 NRY589879:NRY589880 OBU589879:OBU589880 OLQ589879:OLQ589880 OVM589879:OVM589880 PFI589879:PFI589880 PPE589879:PPE589880 PZA589879:PZA589880 QIW589879:QIW589880 QSS589879:QSS589880 RCO589879:RCO589880 RMK589879:RMK589880 RWG589879:RWG589880 SGC589879:SGC589880 SPY589879:SPY589880 SZU589879:SZU589880 TJQ589879:TJQ589880 TTM589879:TTM589880 UDI589879:UDI589880 UNE589879:UNE589880 UXA589879:UXA589880 VGW589879:VGW589880 VQS589879:VQS589880 WAO589879:WAO589880 WKK589879:WKK589880 WUG589879:WUG589880 E655414:E655415 HU655415:HU655416 RQ655415:RQ655416 ABM655415:ABM655416 ALI655415:ALI655416 AVE655415:AVE655416 BFA655415:BFA655416 BOW655415:BOW655416 BYS655415:BYS655416 CIO655415:CIO655416 CSK655415:CSK655416 DCG655415:DCG655416 DMC655415:DMC655416 DVY655415:DVY655416 EFU655415:EFU655416 EPQ655415:EPQ655416 EZM655415:EZM655416 FJI655415:FJI655416 FTE655415:FTE655416 GDA655415:GDA655416 GMW655415:GMW655416 GWS655415:GWS655416 HGO655415:HGO655416 HQK655415:HQK655416 IAG655415:IAG655416 IKC655415:IKC655416 ITY655415:ITY655416 JDU655415:JDU655416 JNQ655415:JNQ655416 JXM655415:JXM655416 KHI655415:KHI655416 KRE655415:KRE655416 LBA655415:LBA655416 LKW655415:LKW655416 LUS655415:LUS655416 MEO655415:MEO655416 MOK655415:MOK655416 MYG655415:MYG655416 NIC655415:NIC655416 NRY655415:NRY655416 OBU655415:OBU655416 OLQ655415:OLQ655416 OVM655415:OVM655416 PFI655415:PFI655416 PPE655415:PPE655416 PZA655415:PZA655416 QIW655415:QIW655416 QSS655415:QSS655416 RCO655415:RCO655416 RMK655415:RMK655416 RWG655415:RWG655416 SGC655415:SGC655416 SPY655415:SPY655416 SZU655415:SZU655416 TJQ655415:TJQ655416 TTM655415:TTM655416 UDI655415:UDI655416 UNE655415:UNE655416 UXA655415:UXA655416 VGW655415:VGW655416 VQS655415:VQS655416 WAO655415:WAO655416 WKK655415:WKK655416 WUG655415:WUG655416 E720950:E720951 HU720951:HU720952 RQ720951:RQ720952 ABM720951:ABM720952 ALI720951:ALI720952 AVE720951:AVE720952 BFA720951:BFA720952 BOW720951:BOW720952 BYS720951:BYS720952 CIO720951:CIO720952 CSK720951:CSK720952 DCG720951:DCG720952 DMC720951:DMC720952 DVY720951:DVY720952 EFU720951:EFU720952 EPQ720951:EPQ720952 EZM720951:EZM720952 FJI720951:FJI720952 FTE720951:FTE720952 GDA720951:GDA720952 GMW720951:GMW720952 GWS720951:GWS720952 HGO720951:HGO720952 HQK720951:HQK720952 IAG720951:IAG720952 IKC720951:IKC720952 ITY720951:ITY720952 JDU720951:JDU720952 JNQ720951:JNQ720952 JXM720951:JXM720952 KHI720951:KHI720952 KRE720951:KRE720952 LBA720951:LBA720952 LKW720951:LKW720952 LUS720951:LUS720952 MEO720951:MEO720952 MOK720951:MOK720952 MYG720951:MYG720952 NIC720951:NIC720952 NRY720951:NRY720952 OBU720951:OBU720952 OLQ720951:OLQ720952 OVM720951:OVM720952 PFI720951:PFI720952 PPE720951:PPE720952 PZA720951:PZA720952 QIW720951:QIW720952 QSS720951:QSS720952 RCO720951:RCO720952 RMK720951:RMK720952 RWG720951:RWG720952 SGC720951:SGC720952 SPY720951:SPY720952 SZU720951:SZU720952 TJQ720951:TJQ720952 TTM720951:TTM720952 UDI720951:UDI720952 UNE720951:UNE720952 UXA720951:UXA720952 VGW720951:VGW720952 VQS720951:VQS720952 WAO720951:WAO720952 WKK720951:WKK720952 WUG720951:WUG720952 E786486:E786487 HU786487:HU786488 RQ786487:RQ786488 ABM786487:ABM786488 ALI786487:ALI786488 AVE786487:AVE786488 BFA786487:BFA786488 BOW786487:BOW786488 BYS786487:BYS786488 CIO786487:CIO786488 CSK786487:CSK786488 DCG786487:DCG786488 DMC786487:DMC786488 DVY786487:DVY786488 EFU786487:EFU786488 EPQ786487:EPQ786488 EZM786487:EZM786488 FJI786487:FJI786488 FTE786487:FTE786488 GDA786487:GDA786488 GMW786487:GMW786488 GWS786487:GWS786488 HGO786487:HGO786488 HQK786487:HQK786488 IAG786487:IAG786488 IKC786487:IKC786488 ITY786487:ITY786488 JDU786487:JDU786488 JNQ786487:JNQ786488 JXM786487:JXM786488 KHI786487:KHI786488 KRE786487:KRE786488 LBA786487:LBA786488 LKW786487:LKW786488 LUS786487:LUS786488 MEO786487:MEO786488 MOK786487:MOK786488 MYG786487:MYG786488 NIC786487:NIC786488 NRY786487:NRY786488 OBU786487:OBU786488 OLQ786487:OLQ786488 OVM786487:OVM786488 PFI786487:PFI786488 PPE786487:PPE786488 PZA786487:PZA786488 QIW786487:QIW786488 QSS786487:QSS786488 RCO786487:RCO786488 RMK786487:RMK786488 RWG786487:RWG786488 SGC786487:SGC786488 SPY786487:SPY786488 SZU786487:SZU786488 TJQ786487:TJQ786488 TTM786487:TTM786488 UDI786487:UDI786488 UNE786487:UNE786488 UXA786487:UXA786488 VGW786487:VGW786488 VQS786487:VQS786488 WAO786487:WAO786488 WKK786487:WKK786488 WUG786487:WUG786488 E852022:E852023 HU852023:HU852024 RQ852023:RQ852024 ABM852023:ABM852024 ALI852023:ALI852024 AVE852023:AVE852024 BFA852023:BFA852024 BOW852023:BOW852024 BYS852023:BYS852024 CIO852023:CIO852024 CSK852023:CSK852024 DCG852023:DCG852024 DMC852023:DMC852024 DVY852023:DVY852024 EFU852023:EFU852024 EPQ852023:EPQ852024 EZM852023:EZM852024 FJI852023:FJI852024 FTE852023:FTE852024 GDA852023:GDA852024 GMW852023:GMW852024 GWS852023:GWS852024 HGO852023:HGO852024 HQK852023:HQK852024 IAG852023:IAG852024 IKC852023:IKC852024 ITY852023:ITY852024 JDU852023:JDU852024 JNQ852023:JNQ852024 JXM852023:JXM852024 KHI852023:KHI852024 KRE852023:KRE852024 LBA852023:LBA852024 LKW852023:LKW852024 LUS852023:LUS852024 MEO852023:MEO852024 MOK852023:MOK852024 MYG852023:MYG852024 NIC852023:NIC852024 NRY852023:NRY852024 OBU852023:OBU852024 OLQ852023:OLQ852024 OVM852023:OVM852024 PFI852023:PFI852024 PPE852023:PPE852024 PZA852023:PZA852024 QIW852023:QIW852024 QSS852023:QSS852024 RCO852023:RCO852024 RMK852023:RMK852024 RWG852023:RWG852024 SGC852023:SGC852024 SPY852023:SPY852024 SZU852023:SZU852024 TJQ852023:TJQ852024 TTM852023:TTM852024 UDI852023:UDI852024 UNE852023:UNE852024 UXA852023:UXA852024 VGW852023:VGW852024 VQS852023:VQS852024 WAO852023:WAO852024 WKK852023:WKK852024 WUG852023:WUG852024 E917558:E917559 HU917559:HU917560 RQ917559:RQ917560 ABM917559:ABM917560 ALI917559:ALI917560 AVE917559:AVE917560 BFA917559:BFA917560 BOW917559:BOW917560 BYS917559:BYS917560 CIO917559:CIO917560 CSK917559:CSK917560 DCG917559:DCG917560 DMC917559:DMC917560 DVY917559:DVY917560 EFU917559:EFU917560 EPQ917559:EPQ917560 EZM917559:EZM917560 FJI917559:FJI917560 FTE917559:FTE917560 GDA917559:GDA917560 GMW917559:GMW917560 GWS917559:GWS917560 HGO917559:HGO917560 HQK917559:HQK917560 IAG917559:IAG917560 IKC917559:IKC917560 ITY917559:ITY917560 JDU917559:JDU917560 JNQ917559:JNQ917560 JXM917559:JXM917560 KHI917559:KHI917560 KRE917559:KRE917560 LBA917559:LBA917560 LKW917559:LKW917560 LUS917559:LUS917560 MEO917559:MEO917560 MOK917559:MOK917560 MYG917559:MYG917560 NIC917559:NIC917560 NRY917559:NRY917560 OBU917559:OBU917560 OLQ917559:OLQ917560 OVM917559:OVM917560 PFI917559:PFI917560 PPE917559:PPE917560 PZA917559:PZA917560 QIW917559:QIW917560 QSS917559:QSS917560 RCO917559:RCO917560 RMK917559:RMK917560 RWG917559:RWG917560 SGC917559:SGC917560 SPY917559:SPY917560 SZU917559:SZU917560 TJQ917559:TJQ917560 TTM917559:TTM917560 UDI917559:UDI917560 UNE917559:UNE917560 UXA917559:UXA917560 VGW917559:VGW917560 VQS917559:VQS917560 WAO917559:WAO917560 WKK917559:WKK917560 WUG917559:WUG917560 E983094:E983095 HU983095:HU983096 RQ983095:RQ983096 ABM983095:ABM983096 ALI983095:ALI983096 AVE983095:AVE983096 BFA983095:BFA983096 BOW983095:BOW983096 BYS983095:BYS983096 CIO983095:CIO983096 CSK983095:CSK983096 DCG983095:DCG983096 DMC983095:DMC983096 DVY983095:DVY983096 EFU983095:EFU983096 EPQ983095:EPQ983096 EZM983095:EZM983096 FJI983095:FJI983096 FTE983095:FTE983096 GDA983095:GDA983096 GMW983095:GMW983096 GWS983095:GWS983096 HGO983095:HGO983096 HQK983095:HQK983096 IAG983095:IAG983096 IKC983095:IKC983096 ITY983095:ITY983096 JDU983095:JDU983096 JNQ983095:JNQ983096 JXM983095:JXM983096 KHI983095:KHI983096 KRE983095:KRE983096 LBA983095:LBA983096 LKW983095:LKW983096 LUS983095:LUS983096 MEO983095:MEO983096 MOK983095:MOK983096 MYG983095:MYG983096 NIC983095:NIC983096 NRY983095:NRY983096 OBU983095:OBU983096 OLQ983095:OLQ983096 OVM983095:OVM983096 PFI983095:PFI983096 PPE983095:PPE983096 PZA983095:PZA983096 QIW983095:QIW983096 QSS983095:QSS983096 RCO983095:RCO983096 RMK983095:RMK983096 RWG983095:RWG983096 SGC983095:SGC983096 SPY983095:SPY983096 SZU983095:SZU983096 TJQ983095:TJQ983096 TTM983095:TTM983096 UDI983095:UDI983096 UNE983095:UNE983096 UXA983095:UXA983096 VGW983095:VGW983096 VQS983095:VQS983096 WAO983095:WAO983096 WKK983095:WKK983096 WUG983095:WUG983096">
      <formula1>$C$52:$C$55</formula1>
    </dataValidation>
    <dataValidation type="list" allowBlank="1" showInputMessage="1" showErrorMessage="1" sqref="IL4 WUX983050 WLB983050 WBF983050 VRJ983050 VHN983050 UXR983050 UNV983050 UDZ983050 TUD983050 TKH983050 TAL983050 SQP983050 SGT983050 RWX983050 RNB983050 RDF983050 QTJ983050 QJN983050 PZR983050 PPV983050 PFZ983050 OWD983050 OMH983050 OCL983050 NSP983050 NIT983050 MYX983050 MPB983050 MFF983050 LVJ983050 LLN983050 LBR983050 KRV983050 KHZ983050 JYD983050 JOH983050 JEL983050 IUP983050 IKT983050 IAX983050 HRB983050 HHF983050 GXJ983050 GNN983050 GDR983050 FTV983050 FJZ983050 FAD983050 EQH983050 EGL983050 DWP983050 DMT983050 DCX983050 CTB983050 CJF983050 BZJ983050 BPN983050 BFR983050 AVV983050 ALZ983050 ACD983050 SH983050 IL983050 WUX917514 WLB917514 WBF917514 VRJ917514 VHN917514 UXR917514 UNV917514 UDZ917514 TUD917514 TKH917514 TAL917514 SQP917514 SGT917514 RWX917514 RNB917514 RDF917514 QTJ917514 QJN917514 PZR917514 PPV917514 PFZ917514 OWD917514 OMH917514 OCL917514 NSP917514 NIT917514 MYX917514 MPB917514 MFF917514 LVJ917514 LLN917514 LBR917514 KRV917514 KHZ917514 JYD917514 JOH917514 JEL917514 IUP917514 IKT917514 IAX917514 HRB917514 HHF917514 GXJ917514 GNN917514 GDR917514 FTV917514 FJZ917514 FAD917514 EQH917514 EGL917514 DWP917514 DMT917514 DCX917514 CTB917514 CJF917514 BZJ917514 BPN917514 BFR917514 AVV917514 ALZ917514 ACD917514 SH917514 IL917514 WUX851978 WLB851978 WBF851978 VRJ851978 VHN851978 UXR851978 UNV851978 UDZ851978 TUD851978 TKH851978 TAL851978 SQP851978 SGT851978 RWX851978 RNB851978 RDF851978 QTJ851978 QJN851978 PZR851978 PPV851978 PFZ851978 OWD851978 OMH851978 OCL851978 NSP851978 NIT851978 MYX851978 MPB851978 MFF851978 LVJ851978 LLN851978 LBR851978 KRV851978 KHZ851978 JYD851978 JOH851978 JEL851978 IUP851978 IKT851978 IAX851978 HRB851978 HHF851978 GXJ851978 GNN851978 GDR851978 FTV851978 FJZ851978 FAD851978 EQH851978 EGL851978 DWP851978 DMT851978 DCX851978 CTB851978 CJF851978 BZJ851978 BPN851978 BFR851978 AVV851978 ALZ851978 ACD851978 SH851978 IL851978 WUX786442 WLB786442 WBF786442 VRJ786442 VHN786442 UXR786442 UNV786442 UDZ786442 TUD786442 TKH786442 TAL786442 SQP786442 SGT786442 RWX786442 RNB786442 RDF786442 QTJ786442 QJN786442 PZR786442 PPV786442 PFZ786442 OWD786442 OMH786442 OCL786442 NSP786442 NIT786442 MYX786442 MPB786442 MFF786442 LVJ786442 LLN786442 LBR786442 KRV786442 KHZ786442 JYD786442 JOH786442 JEL786442 IUP786442 IKT786442 IAX786442 HRB786442 HHF786442 GXJ786442 GNN786442 GDR786442 FTV786442 FJZ786442 FAD786442 EQH786442 EGL786442 DWP786442 DMT786442 DCX786442 CTB786442 CJF786442 BZJ786442 BPN786442 BFR786442 AVV786442 ALZ786442 ACD786442 SH786442 IL786442 WUX720906 WLB720906 WBF720906 VRJ720906 VHN720906 UXR720906 UNV720906 UDZ720906 TUD720906 TKH720906 TAL720906 SQP720906 SGT720906 RWX720906 RNB720906 RDF720906 QTJ720906 QJN720906 PZR720906 PPV720906 PFZ720906 OWD720906 OMH720906 OCL720906 NSP720906 NIT720906 MYX720906 MPB720906 MFF720906 LVJ720906 LLN720906 LBR720906 KRV720906 KHZ720906 JYD720906 JOH720906 JEL720906 IUP720906 IKT720906 IAX720906 HRB720906 HHF720906 GXJ720906 GNN720906 GDR720906 FTV720906 FJZ720906 FAD720906 EQH720906 EGL720906 DWP720906 DMT720906 DCX720906 CTB720906 CJF720906 BZJ720906 BPN720906 BFR720906 AVV720906 ALZ720906 ACD720906 SH720906 IL720906 WUX655370 WLB655370 WBF655370 VRJ655370 VHN655370 UXR655370 UNV655370 UDZ655370 TUD655370 TKH655370 TAL655370 SQP655370 SGT655370 RWX655370 RNB655370 RDF655370 QTJ655370 QJN655370 PZR655370 PPV655370 PFZ655370 OWD655370 OMH655370 OCL655370 NSP655370 NIT655370 MYX655370 MPB655370 MFF655370 LVJ655370 LLN655370 LBR655370 KRV655370 KHZ655370 JYD655370 JOH655370 JEL655370 IUP655370 IKT655370 IAX655370 HRB655370 HHF655370 GXJ655370 GNN655370 GDR655370 FTV655370 FJZ655370 FAD655370 EQH655370 EGL655370 DWP655370 DMT655370 DCX655370 CTB655370 CJF655370 BZJ655370 BPN655370 BFR655370 AVV655370 ALZ655370 ACD655370 SH655370 IL655370 WUX589834 WLB589834 WBF589834 VRJ589834 VHN589834 UXR589834 UNV589834 UDZ589834 TUD589834 TKH589834 TAL589834 SQP589834 SGT589834 RWX589834 RNB589834 RDF589834 QTJ589834 QJN589834 PZR589834 PPV589834 PFZ589834 OWD589834 OMH589834 OCL589834 NSP589834 NIT589834 MYX589834 MPB589834 MFF589834 LVJ589834 LLN589834 LBR589834 KRV589834 KHZ589834 JYD589834 JOH589834 JEL589834 IUP589834 IKT589834 IAX589834 HRB589834 HHF589834 GXJ589834 GNN589834 GDR589834 FTV589834 FJZ589834 FAD589834 EQH589834 EGL589834 DWP589834 DMT589834 DCX589834 CTB589834 CJF589834 BZJ589834 BPN589834 BFR589834 AVV589834 ALZ589834 ACD589834 SH589834 IL589834 WUX524298 WLB524298 WBF524298 VRJ524298 VHN524298 UXR524298 UNV524298 UDZ524298 TUD524298 TKH524298 TAL524298 SQP524298 SGT524298 RWX524298 RNB524298 RDF524298 QTJ524298 QJN524298 PZR524298 PPV524298 PFZ524298 OWD524298 OMH524298 OCL524298 NSP524298 NIT524298 MYX524298 MPB524298 MFF524298 LVJ524298 LLN524298 LBR524298 KRV524298 KHZ524298 JYD524298 JOH524298 JEL524298 IUP524298 IKT524298 IAX524298 HRB524298 HHF524298 GXJ524298 GNN524298 GDR524298 FTV524298 FJZ524298 FAD524298 EQH524298 EGL524298 DWP524298 DMT524298 DCX524298 CTB524298 CJF524298 BZJ524298 BPN524298 BFR524298 AVV524298 ALZ524298 ACD524298 SH524298 IL524298 WUX458762 WLB458762 WBF458762 VRJ458762 VHN458762 UXR458762 UNV458762 UDZ458762 TUD458762 TKH458762 TAL458762 SQP458762 SGT458762 RWX458762 RNB458762 RDF458762 QTJ458762 QJN458762 PZR458762 PPV458762 PFZ458762 OWD458762 OMH458762 OCL458762 NSP458762 NIT458762 MYX458762 MPB458762 MFF458762 LVJ458762 LLN458762 LBR458762 KRV458762 KHZ458762 JYD458762 JOH458762 JEL458762 IUP458762 IKT458762 IAX458762 HRB458762 HHF458762 GXJ458762 GNN458762 GDR458762 FTV458762 FJZ458762 FAD458762 EQH458762 EGL458762 DWP458762 DMT458762 DCX458762 CTB458762 CJF458762 BZJ458762 BPN458762 BFR458762 AVV458762 ALZ458762 ACD458762 SH458762 IL458762 WUX393226 WLB393226 WBF393226 VRJ393226 VHN393226 UXR393226 UNV393226 UDZ393226 TUD393226 TKH393226 TAL393226 SQP393226 SGT393226 RWX393226 RNB393226 RDF393226 QTJ393226 QJN393226 PZR393226 PPV393226 PFZ393226 OWD393226 OMH393226 OCL393226 NSP393226 NIT393226 MYX393226 MPB393226 MFF393226 LVJ393226 LLN393226 LBR393226 KRV393226 KHZ393226 JYD393226 JOH393226 JEL393226 IUP393226 IKT393226 IAX393226 HRB393226 HHF393226 GXJ393226 GNN393226 GDR393226 FTV393226 FJZ393226 FAD393226 EQH393226 EGL393226 DWP393226 DMT393226 DCX393226 CTB393226 CJF393226 BZJ393226 BPN393226 BFR393226 AVV393226 ALZ393226 ACD393226 SH393226 IL393226 WUX327690 WLB327690 WBF327690 VRJ327690 VHN327690 UXR327690 UNV327690 UDZ327690 TUD327690 TKH327690 TAL327690 SQP327690 SGT327690 RWX327690 RNB327690 RDF327690 QTJ327690 QJN327690 PZR327690 PPV327690 PFZ327690 OWD327690 OMH327690 OCL327690 NSP327690 NIT327690 MYX327690 MPB327690 MFF327690 LVJ327690 LLN327690 LBR327690 KRV327690 KHZ327690 JYD327690 JOH327690 JEL327690 IUP327690 IKT327690 IAX327690 HRB327690 HHF327690 GXJ327690 GNN327690 GDR327690 FTV327690 FJZ327690 FAD327690 EQH327690 EGL327690 DWP327690 DMT327690 DCX327690 CTB327690 CJF327690 BZJ327690 BPN327690 BFR327690 AVV327690 ALZ327690 ACD327690 SH327690 IL327690 WUX262154 WLB262154 WBF262154 VRJ262154 VHN262154 UXR262154 UNV262154 UDZ262154 TUD262154 TKH262154 TAL262154 SQP262154 SGT262154 RWX262154 RNB262154 RDF262154 QTJ262154 QJN262154 PZR262154 PPV262154 PFZ262154 OWD262154 OMH262154 OCL262154 NSP262154 NIT262154 MYX262154 MPB262154 MFF262154 LVJ262154 LLN262154 LBR262154 KRV262154 KHZ262154 JYD262154 JOH262154 JEL262154 IUP262154 IKT262154 IAX262154 HRB262154 HHF262154 GXJ262154 GNN262154 GDR262154 FTV262154 FJZ262154 FAD262154 EQH262154 EGL262154 DWP262154 DMT262154 DCX262154 CTB262154 CJF262154 BZJ262154 BPN262154 BFR262154 AVV262154 ALZ262154 ACD262154 SH262154 IL262154 WUX196618 WLB196618 WBF196618 VRJ196618 VHN196618 UXR196618 UNV196618 UDZ196618 TUD196618 TKH196618 TAL196618 SQP196618 SGT196618 RWX196618 RNB196618 RDF196618 QTJ196618 QJN196618 PZR196618 PPV196618 PFZ196618 OWD196618 OMH196618 OCL196618 NSP196618 NIT196618 MYX196618 MPB196618 MFF196618 LVJ196618 LLN196618 LBR196618 KRV196618 KHZ196618 JYD196618 JOH196618 JEL196618 IUP196618 IKT196618 IAX196618 HRB196618 HHF196618 GXJ196618 GNN196618 GDR196618 FTV196618 FJZ196618 FAD196618 EQH196618 EGL196618 DWP196618 DMT196618 DCX196618 CTB196618 CJF196618 BZJ196618 BPN196618 BFR196618 AVV196618 ALZ196618 ACD196618 SH196618 IL196618 WUX131082 WLB131082 WBF131082 VRJ131082 VHN131082 UXR131082 UNV131082 UDZ131082 TUD131082 TKH131082 TAL131082 SQP131082 SGT131082 RWX131082 RNB131082 RDF131082 QTJ131082 QJN131082 PZR131082 PPV131082 PFZ131082 OWD131082 OMH131082 OCL131082 NSP131082 NIT131082 MYX131082 MPB131082 MFF131082 LVJ131082 LLN131082 LBR131082 KRV131082 KHZ131082 JYD131082 JOH131082 JEL131082 IUP131082 IKT131082 IAX131082 HRB131082 HHF131082 GXJ131082 GNN131082 GDR131082 FTV131082 FJZ131082 FAD131082 EQH131082 EGL131082 DWP131082 DMT131082 DCX131082 CTB131082 CJF131082 BZJ131082 BPN131082 BFR131082 AVV131082 ALZ131082 ACD131082 SH131082 IL131082 WUX65546 WLB65546 WBF65546 VRJ65546 VHN65546 UXR65546 UNV65546 UDZ65546 TUD65546 TKH65546 TAL65546 SQP65546 SGT65546 RWX65546 RNB65546 RDF65546 QTJ65546 QJN65546 PZR65546 PPV65546 PFZ65546 OWD65546 OMH65546 OCL65546 NSP65546 NIT65546 MYX65546 MPB65546 MFF65546 LVJ65546 LLN65546 LBR65546 KRV65546 KHZ65546 JYD65546 JOH65546 JEL65546 IUP65546 IKT65546 IAX65546 HRB65546 HHF65546 GXJ65546 GNN65546 GDR65546 FTV65546 FJZ65546 FAD65546 EQH65546 EGL65546 DWP65546 DMT65546 DCX65546 CTB65546 CJF65546 BZJ65546 BPN65546 BFR65546 AVV65546 ALZ65546 ACD65546 SH65546 IL65546 WUX4 WLB4 WBF4 VRJ4 VHN4 UXR4 UNV4 UDZ4 TUD4 TKH4 TAL4 SQP4 SGT4 RWX4 RNB4 RDF4 QTJ4 QJN4 PZR4 PPV4 PFZ4 OWD4 OMH4 OCL4 NSP4 NIT4 MYX4 MPB4 MFF4 LVJ4 LLN4 LBR4 KRV4 KHZ4 JYD4 JOH4 JEL4 IUP4 IKT4 IAX4 HRB4 HHF4 GXJ4 GNN4 GDR4 FTV4 FJZ4 FAD4 EQH4 EGL4 DWP4 DMT4 DCX4 CTB4 CJF4 BZJ4 BPN4 BFR4 AVV4 ALZ4 ACD4 SH4">
      <formula1>#REF!</formula1>
    </dataValidation>
    <dataValidation type="list" allowBlank="1" showInputMessage="1" showErrorMessage="1" sqref="G22">
      <formula1>$T$10:$T$14</formula1>
    </dataValidation>
    <dataValidation type="list" allowBlank="1" showInputMessage="1" showErrorMessage="1" sqref="I32">
      <formula1>$S$28:$S$37</formula1>
    </dataValidation>
    <dataValidation type="list" allowBlank="1" showInputMessage="1" showErrorMessage="1" sqref="I34">
      <formula1>$S$41:$S$65</formula1>
    </dataValidation>
  </dataValidations>
  <printOptions horizontalCentered="1"/>
  <pageMargins left="0.70866141732283472" right="0.70866141732283472" top="0.74803149606299213" bottom="0.74803149606299213" header="0.31496062992125984" footer="0.31496062992125984"/>
  <pageSetup paperSize="9" fitToWidth="0" fitToHeight="0" orientation="portrait" blackAndWhite="1"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流量計算書様式（取付管のみ)</vt:lpstr>
      <vt:lpstr>流量計算書様式（本管+取付管施工）</vt:lpstr>
      <vt:lpstr>記載例</vt:lpstr>
      <vt:lpstr>AC</vt:lpstr>
      <vt:lpstr>記載例!Print_Area</vt:lpstr>
      <vt:lpstr>'流量計算書様式（取付管のみ)'!Print_Area</vt:lpstr>
      <vt:lpstr>'流量計算書様式（本管+取付管施工）'!Print_Area</vt:lpstr>
    </vt:vector>
  </TitlesOfParts>
  <Company>岡崎市役所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服部　慎也</dc:creator>
  <cp:lastModifiedBy>服部　慎也</cp:lastModifiedBy>
  <cp:lastPrinted>2021-10-27T01:08:40Z</cp:lastPrinted>
  <dcterms:created xsi:type="dcterms:W3CDTF">2017-07-04T01:35:02Z</dcterms:created>
  <dcterms:modified xsi:type="dcterms:W3CDTF">2021-10-27T01:13:31Z</dcterms:modified>
</cp:coreProperties>
</file>