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ume.haruka\Desktop\"/>
    </mc:Choice>
  </mc:AlternateContent>
  <workbookProtection workbookAlgorithmName="SHA-512" workbookHashValue="3DyPYnQ7BTu2+z/uyApMyJaMFTOBaLuvWZA0xZN0UbeQABmQLKCGMm7fphHxxGvw9Y8SOENAeWo01jI3xHvXgQ==" workbookSaltValue="Ry76K062kD9FPwn+d9fNgA==" workbookSpinCount="100000" lockStructure="1"/>
  <bookViews>
    <workbookView xWindow="0" yWindow="0" windowWidth="19410" windowHeight="11235"/>
  </bookViews>
  <sheets>
    <sheet name="流量計算書様式（取付管のみ)" sheetId="4" r:id="rId1"/>
    <sheet name="流量計算書様式（本管+取付管施工）" sheetId="3" r:id="rId2"/>
    <sheet name="記載例" sheetId="2" r:id="rId3"/>
  </sheets>
  <definedNames>
    <definedName name="_xlnm.Print_Area" localSheetId="2">記載例!$B$2:$P$60</definedName>
    <definedName name="_xlnm.Print_Area" localSheetId="0">'流量計算書様式（取付管のみ)'!$B$2:$P$60</definedName>
    <definedName name="_xlnm.Print_Area" localSheetId="1">'流量計算書様式（本管+取付管施工）'!$B$2:$P$60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4" l="1"/>
  <c r="K22" i="3"/>
  <c r="H45" i="3"/>
  <c r="G47" i="3" s="1"/>
  <c r="L26" i="3"/>
  <c r="L26" i="4"/>
  <c r="AC65" i="4" l="1"/>
  <c r="AD65" i="4" s="1"/>
  <c r="AA65" i="4"/>
  <c r="Z65" i="4"/>
  <c r="AB65" i="4" s="1"/>
  <c r="Y65" i="4"/>
  <c r="AC64" i="4"/>
  <c r="AD64" i="4" s="1"/>
  <c r="AA64" i="4"/>
  <c r="AB64" i="4" s="1"/>
  <c r="Z64" i="4"/>
  <c r="Y64" i="4"/>
  <c r="AC63" i="4"/>
  <c r="AD63" i="4" s="1"/>
  <c r="AA63" i="4"/>
  <c r="Z63" i="4"/>
  <c r="AB63" i="4" s="1"/>
  <c r="Y63" i="4"/>
  <c r="AC62" i="4"/>
  <c r="AD62" i="4" s="1"/>
  <c r="AA62" i="4"/>
  <c r="AB62" i="4" s="1"/>
  <c r="Z62" i="4"/>
  <c r="Y62" i="4"/>
  <c r="AC61" i="4"/>
  <c r="AD61" i="4" s="1"/>
  <c r="AA61" i="4"/>
  <c r="Z61" i="4"/>
  <c r="AB61" i="4" s="1"/>
  <c r="Y61" i="4"/>
  <c r="AC60" i="4"/>
  <c r="AD60" i="4" s="1"/>
  <c r="AA60" i="4"/>
  <c r="AB60" i="4" s="1"/>
  <c r="Z60" i="4"/>
  <c r="Y60" i="4"/>
  <c r="AD59" i="4"/>
  <c r="AC59" i="4"/>
  <c r="AB59" i="4"/>
  <c r="AA59" i="4"/>
  <c r="Z59" i="4"/>
  <c r="Y59" i="4"/>
  <c r="AD58" i="4"/>
  <c r="AC58" i="4"/>
  <c r="AA58" i="4"/>
  <c r="Z58" i="4"/>
  <c r="AB58" i="4" s="1"/>
  <c r="Y58" i="4"/>
  <c r="AC57" i="4"/>
  <c r="AD57" i="4" s="1"/>
  <c r="AA57" i="4"/>
  <c r="Z57" i="4"/>
  <c r="AB57" i="4" s="1"/>
  <c r="Y57" i="4"/>
  <c r="AC56" i="4"/>
  <c r="AD56" i="4" s="1"/>
  <c r="AA56" i="4"/>
  <c r="AB56" i="4" s="1"/>
  <c r="Z56" i="4"/>
  <c r="Y56" i="4"/>
  <c r="AC55" i="4"/>
  <c r="AD55" i="4" s="1"/>
  <c r="AA55" i="4"/>
  <c r="AB55" i="4" s="1"/>
  <c r="Z55" i="4"/>
  <c r="Y55" i="4"/>
  <c r="AC54" i="4"/>
  <c r="AD54" i="4" s="1"/>
  <c r="AA54" i="4"/>
  <c r="Z54" i="4"/>
  <c r="AB54" i="4" s="1"/>
  <c r="Y54" i="4"/>
  <c r="AC53" i="4"/>
  <c r="AD53" i="4" s="1"/>
  <c r="AA53" i="4"/>
  <c r="AB53" i="4" s="1"/>
  <c r="Z53" i="4"/>
  <c r="Y53" i="4"/>
  <c r="AD52" i="4"/>
  <c r="AC52" i="4"/>
  <c r="AA52" i="4"/>
  <c r="Z52" i="4"/>
  <c r="AB52" i="4" s="1"/>
  <c r="Y52" i="4"/>
  <c r="AD51" i="4"/>
  <c r="AC51" i="4"/>
  <c r="AB51" i="4"/>
  <c r="AA51" i="4"/>
  <c r="Z51" i="4"/>
  <c r="Y51" i="4"/>
  <c r="AD50" i="4"/>
  <c r="AC50" i="4"/>
  <c r="AA50" i="4"/>
  <c r="Z50" i="4"/>
  <c r="AB50" i="4" s="1"/>
  <c r="Y50" i="4"/>
  <c r="AD49" i="4"/>
  <c r="AC49" i="4"/>
  <c r="AB49" i="4"/>
  <c r="AA49" i="4"/>
  <c r="Z49" i="4"/>
  <c r="Y49" i="4"/>
  <c r="AD48" i="4"/>
  <c r="AC48" i="4"/>
  <c r="AA48" i="4"/>
  <c r="Z48" i="4"/>
  <c r="AB48" i="4" s="1"/>
  <c r="Y48" i="4"/>
  <c r="AD47" i="4"/>
  <c r="AC47" i="4"/>
  <c r="AB47" i="4"/>
  <c r="AA47" i="4"/>
  <c r="Z47" i="4"/>
  <c r="Y47" i="4"/>
  <c r="AC46" i="4"/>
  <c r="AD46" i="4" s="1"/>
  <c r="AA46" i="4"/>
  <c r="AB46" i="4" s="1"/>
  <c r="Z46" i="4"/>
  <c r="Y46" i="4"/>
  <c r="AC45" i="4"/>
  <c r="AD45" i="4" s="1"/>
  <c r="AA45" i="4"/>
  <c r="Z45" i="4"/>
  <c r="AB45" i="4" s="1"/>
  <c r="Y45" i="4"/>
  <c r="H45" i="4"/>
  <c r="AD44" i="4"/>
  <c r="AC44" i="4"/>
  <c r="AB44" i="4"/>
  <c r="AA44" i="4"/>
  <c r="Z44" i="4"/>
  <c r="Y44" i="4"/>
  <c r="AD43" i="4"/>
  <c r="AC43" i="4"/>
  <c r="AA43" i="4"/>
  <c r="Z43" i="4"/>
  <c r="AB43" i="4" s="1"/>
  <c r="Y43" i="4"/>
  <c r="H43" i="4"/>
  <c r="AC42" i="4"/>
  <c r="AD42" i="4" s="1"/>
  <c r="AA42" i="4"/>
  <c r="Z42" i="4"/>
  <c r="AB42" i="4" s="1"/>
  <c r="Y42" i="4"/>
  <c r="AC41" i="4"/>
  <c r="AD41" i="4" s="1"/>
  <c r="AA41" i="4"/>
  <c r="AB41" i="4" s="1"/>
  <c r="Z41" i="4"/>
  <c r="Y41" i="4"/>
  <c r="H40" i="4"/>
  <c r="AD37" i="4"/>
  <c r="AC37" i="4"/>
  <c r="AA37" i="4"/>
  <c r="Z37" i="4"/>
  <c r="AB37" i="4" s="1"/>
  <c r="Y37" i="4"/>
  <c r="AD36" i="4"/>
  <c r="AC36" i="4"/>
  <c r="AB36" i="4"/>
  <c r="AA36" i="4"/>
  <c r="Z36" i="4"/>
  <c r="Y36" i="4"/>
  <c r="AD35" i="4"/>
  <c r="AC35" i="4"/>
  <c r="AA35" i="4"/>
  <c r="Z35" i="4"/>
  <c r="AB35" i="4" s="1"/>
  <c r="Y35" i="4"/>
  <c r="AD34" i="4"/>
  <c r="AC34" i="4"/>
  <c r="AB34" i="4"/>
  <c r="AA34" i="4"/>
  <c r="Z34" i="4"/>
  <c r="Y34" i="4"/>
  <c r="AD33" i="4"/>
  <c r="AC33" i="4"/>
  <c r="AA33" i="4"/>
  <c r="Z33" i="4"/>
  <c r="AB33" i="4" s="1"/>
  <c r="Y33" i="4"/>
  <c r="AD32" i="4"/>
  <c r="AC32" i="4"/>
  <c r="AB32" i="4"/>
  <c r="AA32" i="4"/>
  <c r="Z32" i="4"/>
  <c r="Y32" i="4"/>
  <c r="AD31" i="4"/>
  <c r="AC31" i="4"/>
  <c r="AA31" i="4"/>
  <c r="Z31" i="4"/>
  <c r="AB31" i="4" s="1"/>
  <c r="Y31" i="4"/>
  <c r="AD30" i="4"/>
  <c r="AC30" i="4"/>
  <c r="AB30" i="4"/>
  <c r="AA30" i="4"/>
  <c r="Z30" i="4"/>
  <c r="Y30" i="4"/>
  <c r="AD29" i="4"/>
  <c r="AC29" i="4"/>
  <c r="AA29" i="4"/>
  <c r="Z29" i="4"/>
  <c r="AB29" i="4" s="1"/>
  <c r="Y29" i="4"/>
  <c r="AD28" i="4"/>
  <c r="AC28" i="4"/>
  <c r="AB28" i="4"/>
  <c r="AA28" i="4"/>
  <c r="Z28" i="4"/>
  <c r="Y28" i="4"/>
  <c r="U24" i="4"/>
  <c r="F24" i="4"/>
  <c r="U23" i="4"/>
  <c r="U22" i="4"/>
  <c r="U21" i="4"/>
  <c r="U20" i="4"/>
  <c r="U14" i="4"/>
  <c r="U13" i="4"/>
  <c r="U12" i="4"/>
  <c r="U11" i="4"/>
  <c r="U10" i="4"/>
  <c r="M3" i="4"/>
  <c r="H40" i="3"/>
  <c r="U24" i="3"/>
  <c r="U23" i="3"/>
  <c r="U22" i="3"/>
  <c r="U21" i="3"/>
  <c r="U20" i="3"/>
  <c r="G47" i="4" l="1"/>
  <c r="H53" i="3"/>
  <c r="H58" i="3"/>
  <c r="H43" i="3"/>
  <c r="U11" i="3"/>
  <c r="U12" i="3"/>
  <c r="U13" i="3"/>
  <c r="U14" i="3"/>
  <c r="U10" i="3"/>
  <c r="G60" i="3" l="1"/>
  <c r="F24" i="3"/>
  <c r="AC65" i="3" l="1"/>
  <c r="AA65" i="3"/>
  <c r="Z65" i="3"/>
  <c r="AB65" i="3" s="1"/>
  <c r="Y65" i="3"/>
  <c r="AC64" i="3"/>
  <c r="AD64" i="3" s="1"/>
  <c r="AA64" i="3"/>
  <c r="AB64" i="3" s="1"/>
  <c r="Z64" i="3"/>
  <c r="Y64" i="3"/>
  <c r="AC63" i="3"/>
  <c r="AD63" i="3" s="1"/>
  <c r="AA63" i="3"/>
  <c r="Z63" i="3"/>
  <c r="AB63" i="3" s="1"/>
  <c r="Y63" i="3"/>
  <c r="AC62" i="3"/>
  <c r="AD62" i="3" s="1"/>
  <c r="AA62" i="3"/>
  <c r="AB62" i="3" s="1"/>
  <c r="Z62" i="3"/>
  <c r="Y62" i="3"/>
  <c r="AC61" i="3"/>
  <c r="AD61" i="3" s="1"/>
  <c r="AA61" i="3"/>
  <c r="Z61" i="3"/>
  <c r="AB61" i="3" s="1"/>
  <c r="Y61" i="3"/>
  <c r="AC60" i="3"/>
  <c r="AD60" i="3" s="1"/>
  <c r="AA60" i="3"/>
  <c r="AB60" i="3" s="1"/>
  <c r="Z60" i="3"/>
  <c r="Y60" i="3"/>
  <c r="AC59" i="3"/>
  <c r="AD59" i="3" s="1"/>
  <c r="AB59" i="3"/>
  <c r="AA59" i="3"/>
  <c r="Z59" i="3"/>
  <c r="Y59" i="3"/>
  <c r="AC58" i="3"/>
  <c r="AD58" i="3" s="1"/>
  <c r="AA58" i="3"/>
  <c r="Z58" i="3"/>
  <c r="AB58" i="3" s="1"/>
  <c r="Y58" i="3"/>
  <c r="AC57" i="3"/>
  <c r="AD57" i="3" s="1"/>
  <c r="AA57" i="3"/>
  <c r="AB57" i="3" s="1"/>
  <c r="Z57" i="3"/>
  <c r="Y57" i="3"/>
  <c r="AC56" i="3"/>
  <c r="AD56" i="3" s="1"/>
  <c r="AA56" i="3"/>
  <c r="Z56" i="3"/>
  <c r="AB56" i="3" s="1"/>
  <c r="Y56" i="3"/>
  <c r="AC55" i="3"/>
  <c r="AD55" i="3" s="1"/>
  <c r="AA55" i="3"/>
  <c r="Z55" i="3"/>
  <c r="AB55" i="3" s="1"/>
  <c r="Y55" i="3"/>
  <c r="AC54" i="3"/>
  <c r="AD54" i="3" s="1"/>
  <c r="AA54" i="3"/>
  <c r="AB54" i="3" s="1"/>
  <c r="Z54" i="3"/>
  <c r="Y54" i="3"/>
  <c r="AC53" i="3"/>
  <c r="AD53" i="3" s="1"/>
  <c r="AA53" i="3"/>
  <c r="Z53" i="3"/>
  <c r="AB53" i="3" s="1"/>
  <c r="Y53" i="3"/>
  <c r="AC52" i="3"/>
  <c r="AD52" i="3" s="1"/>
  <c r="AA52" i="3"/>
  <c r="Z52" i="3"/>
  <c r="AB52" i="3" s="1"/>
  <c r="Y52" i="3"/>
  <c r="AC51" i="3"/>
  <c r="AD51" i="3" s="1"/>
  <c r="AB51" i="3"/>
  <c r="AA51" i="3"/>
  <c r="Z51" i="3"/>
  <c r="Y51" i="3"/>
  <c r="AC50" i="3"/>
  <c r="AD50" i="3" s="1"/>
  <c r="AA50" i="3"/>
  <c r="Z50" i="3"/>
  <c r="AB50" i="3" s="1"/>
  <c r="Y50" i="3"/>
  <c r="AC49" i="3"/>
  <c r="AD49" i="3" s="1"/>
  <c r="AB49" i="3"/>
  <c r="AA49" i="3"/>
  <c r="Z49" i="3"/>
  <c r="Y49" i="3"/>
  <c r="AC48" i="3"/>
  <c r="AD48" i="3" s="1"/>
  <c r="AA48" i="3"/>
  <c r="Z48" i="3"/>
  <c r="AB48" i="3" s="1"/>
  <c r="Y48" i="3"/>
  <c r="AC47" i="3"/>
  <c r="AD47" i="3" s="1"/>
  <c r="AB47" i="3"/>
  <c r="AA47" i="3"/>
  <c r="Z47" i="3"/>
  <c r="Y47" i="3"/>
  <c r="AC46" i="3"/>
  <c r="AD46" i="3" s="1"/>
  <c r="AA46" i="3"/>
  <c r="Z46" i="3"/>
  <c r="AB46" i="3" s="1"/>
  <c r="Y46" i="3"/>
  <c r="AC45" i="3"/>
  <c r="AD45" i="3" s="1"/>
  <c r="AA45" i="3"/>
  <c r="AB45" i="3" s="1"/>
  <c r="Z45" i="3"/>
  <c r="Y45" i="3"/>
  <c r="AC44" i="3"/>
  <c r="AD44" i="3" s="1"/>
  <c r="AB44" i="3"/>
  <c r="AA44" i="3"/>
  <c r="Z44" i="3"/>
  <c r="Y44" i="3"/>
  <c r="AC43" i="3"/>
  <c r="AD43" i="3" s="1"/>
  <c r="AA43" i="3"/>
  <c r="Z43" i="3"/>
  <c r="AB43" i="3" s="1"/>
  <c r="Y43" i="3"/>
  <c r="AC42" i="3"/>
  <c r="AA42" i="3"/>
  <c r="Z42" i="3"/>
  <c r="AB42" i="3" s="1"/>
  <c r="Y42" i="3"/>
  <c r="AC41" i="3"/>
  <c r="AD41" i="3" s="1"/>
  <c r="AB41" i="3"/>
  <c r="AA41" i="3"/>
  <c r="Z41" i="3"/>
  <c r="Y41" i="3"/>
  <c r="AC37" i="3"/>
  <c r="AD37" i="3" s="1"/>
  <c r="AA37" i="3"/>
  <c r="Z37" i="3"/>
  <c r="AB37" i="3" s="1"/>
  <c r="Y37" i="3"/>
  <c r="AC36" i="3"/>
  <c r="AD36" i="3" s="1"/>
  <c r="AA36" i="3"/>
  <c r="AB36" i="3" s="1"/>
  <c r="Z36" i="3"/>
  <c r="Y36" i="3"/>
  <c r="AC35" i="3"/>
  <c r="AD35" i="3" s="1"/>
  <c r="AA35" i="3"/>
  <c r="Z35" i="3"/>
  <c r="AB35" i="3" s="1"/>
  <c r="Y35" i="3"/>
  <c r="AC34" i="3"/>
  <c r="AD34" i="3" s="1"/>
  <c r="AA34" i="3"/>
  <c r="AB34" i="3" s="1"/>
  <c r="Z34" i="3"/>
  <c r="Y34" i="3"/>
  <c r="AC33" i="3"/>
  <c r="AD33" i="3" s="1"/>
  <c r="AA33" i="3"/>
  <c r="Z33" i="3"/>
  <c r="AB33" i="3" s="1"/>
  <c r="Y33" i="3"/>
  <c r="AC32" i="3"/>
  <c r="AD32" i="3" s="1"/>
  <c r="AA32" i="3"/>
  <c r="AB32" i="3" s="1"/>
  <c r="Z32" i="3"/>
  <c r="Y32" i="3"/>
  <c r="AC31" i="3"/>
  <c r="AD31" i="3" s="1"/>
  <c r="AA31" i="3"/>
  <c r="Z31" i="3"/>
  <c r="AB31" i="3" s="1"/>
  <c r="Y31" i="3"/>
  <c r="AC30" i="3"/>
  <c r="AD30" i="3" s="1"/>
  <c r="AA30" i="3"/>
  <c r="AB30" i="3" s="1"/>
  <c r="Z30" i="3"/>
  <c r="Y30" i="3"/>
  <c r="AC29" i="3"/>
  <c r="AD29" i="3" s="1"/>
  <c r="AA29" i="3"/>
  <c r="Z29" i="3"/>
  <c r="AB29" i="3" s="1"/>
  <c r="Y29" i="3"/>
  <c r="AC28" i="3"/>
  <c r="AA28" i="3"/>
  <c r="AB28" i="3" s="1"/>
  <c r="Z28" i="3"/>
  <c r="Y28" i="3"/>
  <c r="M3" i="3"/>
  <c r="Y28" i="2"/>
  <c r="H45" i="2" s="1"/>
  <c r="Z28" i="2"/>
  <c r="AD65" i="3" l="1"/>
  <c r="H56" i="3"/>
  <c r="AD42" i="3"/>
  <c r="M56" i="3" s="1"/>
  <c r="AD28" i="3"/>
  <c r="H40" i="2"/>
  <c r="M3" i="2"/>
  <c r="Y51" i="2" l="1"/>
  <c r="Y52" i="2"/>
  <c r="Y53" i="2"/>
  <c r="Y54" i="2"/>
  <c r="Y55" i="2"/>
  <c r="Y56" i="2"/>
  <c r="Y57" i="2"/>
  <c r="Y58" i="2"/>
  <c r="Y59" i="2"/>
  <c r="Y60" i="2"/>
  <c r="Y61" i="2"/>
  <c r="Y62" i="2"/>
  <c r="Y63" i="2"/>
  <c r="Y64" i="2"/>
  <c r="Y65" i="2"/>
  <c r="Y50" i="2"/>
  <c r="Y41" i="2"/>
  <c r="H58" i="2" s="1"/>
  <c r="Y42" i="2"/>
  <c r="Y43" i="2"/>
  <c r="Y44" i="2"/>
  <c r="Y45" i="2"/>
  <c r="Y46" i="2"/>
  <c r="Y47" i="2"/>
  <c r="Y48" i="2"/>
  <c r="Y49" i="2"/>
  <c r="Y32" i="2"/>
  <c r="AC50" i="2"/>
  <c r="AD50" i="2" s="1"/>
  <c r="AC51" i="2"/>
  <c r="AD51" i="2" s="1"/>
  <c r="AC52" i="2"/>
  <c r="AD52" i="2" s="1"/>
  <c r="AC53" i="2"/>
  <c r="AD53" i="2" s="1"/>
  <c r="AC54" i="2"/>
  <c r="AD54" i="2" s="1"/>
  <c r="AC55" i="2"/>
  <c r="AD55" i="2" s="1"/>
  <c r="AC56" i="2"/>
  <c r="AD56" i="2" s="1"/>
  <c r="AC57" i="2"/>
  <c r="AD57" i="2" s="1"/>
  <c r="AC58" i="2"/>
  <c r="AD58" i="2" s="1"/>
  <c r="AC59" i="2"/>
  <c r="AD59" i="2" s="1"/>
  <c r="AC60" i="2"/>
  <c r="AD60" i="2" s="1"/>
  <c r="AC61" i="2"/>
  <c r="AD61" i="2" s="1"/>
  <c r="AC62" i="2"/>
  <c r="AD62" i="2" s="1"/>
  <c r="AC63" i="2"/>
  <c r="AD63" i="2" s="1"/>
  <c r="AC64" i="2"/>
  <c r="AD64" i="2" s="1"/>
  <c r="AC65" i="2"/>
  <c r="AD65" i="2" s="1"/>
  <c r="AC41" i="2"/>
  <c r="AC42" i="2"/>
  <c r="AD42" i="2" s="1"/>
  <c r="AC43" i="2"/>
  <c r="AD43" i="2" s="1"/>
  <c r="AC44" i="2"/>
  <c r="AD44" i="2" s="1"/>
  <c r="AC45" i="2"/>
  <c r="AD45" i="2" s="1"/>
  <c r="AC46" i="2"/>
  <c r="AD46" i="2" s="1"/>
  <c r="AC47" i="2"/>
  <c r="AD47" i="2" s="1"/>
  <c r="AC48" i="2"/>
  <c r="AD48" i="2" s="1"/>
  <c r="AC49" i="2"/>
  <c r="AD49" i="2" s="1"/>
  <c r="AC29" i="2"/>
  <c r="AD29" i="2" s="1"/>
  <c r="AC30" i="2"/>
  <c r="AD30" i="2" s="1"/>
  <c r="AC31" i="2"/>
  <c r="AD31" i="2" s="1"/>
  <c r="AC32" i="2"/>
  <c r="AD32" i="2" s="1"/>
  <c r="AC33" i="2"/>
  <c r="AD33" i="2" s="1"/>
  <c r="AC34" i="2"/>
  <c r="AD34" i="2" s="1"/>
  <c r="AC35" i="2"/>
  <c r="AD35" i="2" s="1"/>
  <c r="AC36" i="2"/>
  <c r="AD36" i="2" s="1"/>
  <c r="AC37" i="2"/>
  <c r="AD37" i="2" s="1"/>
  <c r="AC28" i="2"/>
  <c r="AA65" i="2"/>
  <c r="Z65" i="2"/>
  <c r="AA64" i="2"/>
  <c r="Z64" i="2"/>
  <c r="AA63" i="2"/>
  <c r="Z63" i="2"/>
  <c r="AA62" i="2"/>
  <c r="Z62" i="2"/>
  <c r="AA61" i="2"/>
  <c r="Z61" i="2"/>
  <c r="AA60" i="2"/>
  <c r="Z60" i="2"/>
  <c r="AA59" i="2"/>
  <c r="Z59" i="2"/>
  <c r="AA58" i="2"/>
  <c r="Z58" i="2"/>
  <c r="AA57" i="2"/>
  <c r="Z57" i="2"/>
  <c r="AA56" i="2"/>
  <c r="Z56" i="2"/>
  <c r="AA55" i="2"/>
  <c r="Z55" i="2"/>
  <c r="AA54" i="2"/>
  <c r="Z54" i="2"/>
  <c r="AA53" i="2"/>
  <c r="Z53" i="2"/>
  <c r="AA52" i="2"/>
  <c r="Z52" i="2"/>
  <c r="AA51" i="2"/>
  <c r="Z51" i="2"/>
  <c r="AA50" i="2"/>
  <c r="Z50" i="2"/>
  <c r="AA49" i="2"/>
  <c r="Z49" i="2"/>
  <c r="AA48" i="2"/>
  <c r="Z48" i="2"/>
  <c r="AA47" i="2"/>
  <c r="Z47" i="2"/>
  <c r="AA46" i="2"/>
  <c r="Z46" i="2"/>
  <c r="AA45" i="2"/>
  <c r="Z45" i="2"/>
  <c r="AA44" i="2"/>
  <c r="Z44" i="2"/>
  <c r="AA43" i="2"/>
  <c r="Z43" i="2"/>
  <c r="AA42" i="2"/>
  <c r="Z42" i="2"/>
  <c r="AA41" i="2"/>
  <c r="Z41" i="2"/>
  <c r="H53" i="2" s="1"/>
  <c r="K22" i="2"/>
  <c r="F24" i="2" s="1"/>
  <c r="Y29" i="2"/>
  <c r="Y30" i="2"/>
  <c r="Y31" i="2"/>
  <c r="Y33" i="2"/>
  <c r="Y34" i="2"/>
  <c r="Y35" i="2"/>
  <c r="Y36" i="2"/>
  <c r="Y37" i="2"/>
  <c r="L26" i="2"/>
  <c r="G47" i="2" s="1"/>
  <c r="AD41" i="2" l="1"/>
  <c r="M56" i="2" s="1"/>
  <c r="H56" i="2"/>
  <c r="H43" i="2"/>
  <c r="AD28" i="2"/>
  <c r="G60" i="2"/>
  <c r="AB42" i="2"/>
  <c r="AB44" i="2"/>
  <c r="AB46" i="2"/>
  <c r="AB48" i="2"/>
  <c r="AB50" i="2"/>
  <c r="AB52" i="2"/>
  <c r="AB54" i="2"/>
  <c r="AB56" i="2"/>
  <c r="AB58" i="2"/>
  <c r="AB60" i="2"/>
  <c r="AB62" i="2"/>
  <c r="AB64" i="2"/>
  <c r="AB41" i="2"/>
  <c r="AB43" i="2"/>
  <c r="AB45" i="2"/>
  <c r="AB47" i="2"/>
  <c r="AB49" i="2"/>
  <c r="AB51" i="2"/>
  <c r="AB53" i="2"/>
  <c r="AB55" i="2"/>
  <c r="AB57" i="2"/>
  <c r="AB59" i="2"/>
  <c r="AB61" i="2"/>
  <c r="AB63" i="2"/>
  <c r="AB65" i="2"/>
  <c r="AA37" i="2"/>
  <c r="Z37" i="2"/>
  <c r="AA36" i="2"/>
  <c r="Z36" i="2"/>
  <c r="AA35" i="2"/>
  <c r="Z35" i="2"/>
  <c r="AA34" i="2"/>
  <c r="Z34" i="2"/>
  <c r="AA33" i="2"/>
  <c r="Z33" i="2"/>
  <c r="AA32" i="2"/>
  <c r="Z32" i="2"/>
  <c r="AA31" i="2"/>
  <c r="Z31" i="2"/>
  <c r="AA30" i="2"/>
  <c r="Z30" i="2"/>
  <c r="AA29" i="2"/>
  <c r="Z29" i="2"/>
  <c r="AA28" i="2"/>
  <c r="AB28" i="2" l="1"/>
  <c r="AB30" i="2"/>
  <c r="AB32" i="2"/>
  <c r="AB34" i="2"/>
  <c r="AB36" i="2"/>
  <c r="AB29" i="2"/>
  <c r="AB31" i="2"/>
  <c r="AB33" i="2"/>
  <c r="AB35" i="2"/>
  <c r="AB37" i="2"/>
  <c r="U11" i="2"/>
  <c r="U10" i="2"/>
  <c r="U12" i="2"/>
  <c r="U13" i="2"/>
  <c r="U14" i="2"/>
</calcChain>
</file>

<file path=xl/comments1.xml><?xml version="1.0" encoding="utf-8"?>
<comments xmlns="http://schemas.openxmlformats.org/spreadsheetml/2006/main">
  <authors>
    <author>服部　慎也</author>
  </authors>
  <commentList>
    <comment ref="N10" authorId="0" shapeId="0">
      <text>
        <r>
          <rPr>
            <sz val="18"/>
            <color indexed="10"/>
            <rFont val="ＭＳ Ｐゴシック"/>
            <family val="3"/>
            <charset val="128"/>
          </rPr>
          <t>記載例を参考に青色の枠内に計画人口算出根拠を記載してください。</t>
        </r>
      </text>
    </comment>
    <comment ref="M19" authorId="0" shapeId="0">
      <text>
        <r>
          <rPr>
            <sz val="18"/>
            <color indexed="10"/>
            <rFont val="ＭＳ Ｐゴシック"/>
            <family val="3"/>
            <charset val="128"/>
          </rPr>
          <t>算出した計画人口を入力してください。</t>
        </r>
      </text>
    </comment>
    <comment ref="G22" authorId="0" shapeId="0">
      <text>
        <r>
          <rPr>
            <sz val="18"/>
            <color indexed="10"/>
            <rFont val="ＭＳ Ｐゴシック"/>
            <family val="3"/>
            <charset val="128"/>
          </rPr>
          <t>リストから選択してください。</t>
        </r>
      </text>
    </comment>
    <comment ref="I32" authorId="0" shapeId="0">
      <text>
        <r>
          <rPr>
            <sz val="18"/>
            <color indexed="10"/>
            <rFont val="ＭＳ Ｐゴシック"/>
            <family val="3"/>
            <charset val="128"/>
          </rPr>
          <t>リストから選択してください。</t>
        </r>
      </text>
    </comment>
    <comment ref="L32" authorId="0" shapeId="0">
      <text>
        <r>
          <rPr>
            <sz val="18"/>
            <color indexed="10"/>
            <rFont val="ＭＳ Ｐゴシック"/>
            <family val="3"/>
            <charset val="128"/>
          </rPr>
          <t>布設する取付管の勾配を入力してください。
（複数ある場合はその中の最少勾配、標準図に準拠する場合は10‰と入力してください）</t>
        </r>
      </text>
    </comment>
    <comment ref="I34" authorId="0" shapeId="0">
      <text>
        <r>
          <rPr>
            <sz val="18"/>
            <color indexed="10"/>
            <rFont val="ＭＳ Ｐゴシック"/>
            <family val="3"/>
            <charset val="128"/>
          </rPr>
          <t>リストから選択してください。
（本管を布設しない場合選択不要）</t>
        </r>
      </text>
    </comment>
    <comment ref="L34" authorId="0" shapeId="0">
      <text>
        <r>
          <rPr>
            <sz val="18"/>
            <color indexed="10"/>
            <rFont val="ＭＳ Ｐゴシック"/>
            <family val="3"/>
            <charset val="128"/>
          </rPr>
          <t>布設する本管の勾配を入力してください。
（本管を布設しない場合入力不要）
（複数ある場合は最少勾配を入力）</t>
        </r>
      </text>
    </comment>
  </commentList>
</comments>
</file>

<file path=xl/sharedStrings.xml><?xml version="1.0" encoding="utf-8"?>
<sst xmlns="http://schemas.openxmlformats.org/spreadsheetml/2006/main" count="644" uniqueCount="117">
  <si>
    <t>汚水流量計算書</t>
    <rPh sb="0" eb="2">
      <t>オスイ</t>
    </rPh>
    <rPh sb="2" eb="4">
      <t>リュウリョウ</t>
    </rPh>
    <rPh sb="4" eb="7">
      <t>ケイサンショ</t>
    </rPh>
    <phoneticPr fontId="3"/>
  </si>
  <si>
    <t>断面</t>
    <rPh sb="0" eb="2">
      <t>ダンメン</t>
    </rPh>
    <phoneticPr fontId="3"/>
  </si>
  <si>
    <t>潤辺長</t>
    <rPh sb="0" eb="1">
      <t>ジュン</t>
    </rPh>
    <rPh sb="1" eb="2">
      <t>ペン</t>
    </rPh>
    <rPh sb="2" eb="3">
      <t>チョウ</t>
    </rPh>
    <phoneticPr fontId="3"/>
  </si>
  <si>
    <t>径深</t>
    <rPh sb="0" eb="1">
      <t>ケイ</t>
    </rPh>
    <rPh sb="1" eb="2">
      <t>シン</t>
    </rPh>
    <phoneticPr fontId="3"/>
  </si>
  <si>
    <t>＝</t>
    <phoneticPr fontId="3"/>
  </si>
  <si>
    <t>Ｑ2＝</t>
    <phoneticPr fontId="3"/>
  </si>
  <si>
    <t>A×V</t>
    <phoneticPr fontId="3"/>
  </si>
  <si>
    <t>A＝</t>
    <phoneticPr fontId="3"/>
  </si>
  <si>
    <t>V＝</t>
    <phoneticPr fontId="3"/>
  </si>
  <si>
    <t>（ｍ/ｓ）</t>
    <phoneticPr fontId="3"/>
  </si>
  <si>
    <t>呼び寸法</t>
    <rPh sb="0" eb="1">
      <t>ヨ</t>
    </rPh>
    <rPh sb="2" eb="4">
      <t>スンポウ</t>
    </rPh>
    <phoneticPr fontId="3"/>
  </si>
  <si>
    <t>外径　　　（ｍｍ）</t>
    <rPh sb="0" eb="1">
      <t>ガイ</t>
    </rPh>
    <rPh sb="1" eb="2">
      <t>ケイ</t>
    </rPh>
    <phoneticPr fontId="3"/>
  </si>
  <si>
    <t>(許容値）</t>
    <rPh sb="1" eb="3">
      <t>キョヨウ</t>
    </rPh>
    <rPh sb="3" eb="4">
      <t>チ</t>
    </rPh>
    <phoneticPr fontId="3"/>
  </si>
  <si>
    <t>厚さ　　　（ｍｍ）　</t>
    <rPh sb="0" eb="1">
      <t>アツ</t>
    </rPh>
    <phoneticPr fontId="3"/>
  </si>
  <si>
    <t>内径　　　（ｍｍ）</t>
    <rPh sb="0" eb="2">
      <t>ナイケイ</t>
    </rPh>
    <phoneticPr fontId="3"/>
  </si>
  <si>
    <t>流速 Ｖ　　　　　　　　　　(1.0～1.8m/s)</t>
    <rPh sb="0" eb="2">
      <t>リュウソク</t>
    </rPh>
    <phoneticPr fontId="3"/>
  </si>
  <si>
    <r>
      <t>±0.16</t>
    </r>
    <r>
      <rPr>
        <sz val="11"/>
        <color theme="1"/>
        <rFont val="ＭＳ Ｐゴシック"/>
        <family val="2"/>
        <charset val="128"/>
        <scheme val="minor"/>
      </rPr>
      <t/>
    </r>
  </si>
  <si>
    <t>用途地域</t>
    <rPh sb="0" eb="2">
      <t>ヨウト</t>
    </rPh>
    <rPh sb="2" eb="4">
      <t>チイキ</t>
    </rPh>
    <phoneticPr fontId="3"/>
  </si>
  <si>
    <t>最大　　　汚水量</t>
    <rPh sb="0" eb="2">
      <t>サイダイ</t>
    </rPh>
    <rPh sb="5" eb="7">
      <t>オスイ</t>
    </rPh>
    <rPh sb="7" eb="8">
      <t>リョウ</t>
    </rPh>
    <phoneticPr fontId="3"/>
  </si>
  <si>
    <t>汚水量　　　　　　　　　Ｑ</t>
    <rPh sb="0" eb="2">
      <t>オスイ</t>
    </rPh>
    <rPh sb="2" eb="3">
      <t>リョウ</t>
    </rPh>
    <phoneticPr fontId="3"/>
  </si>
  <si>
    <t>商業地域</t>
    <rPh sb="0" eb="2">
      <t>ショウギョウ</t>
    </rPh>
    <rPh sb="2" eb="4">
      <t>チイキ</t>
    </rPh>
    <phoneticPr fontId="3"/>
  </si>
  <si>
    <t>準工業地域</t>
    <rPh sb="0" eb="1">
      <t>ジュン</t>
    </rPh>
    <rPh sb="1" eb="3">
      <t>コウギョウ</t>
    </rPh>
    <rPh sb="3" eb="5">
      <t>チイキ</t>
    </rPh>
    <phoneticPr fontId="3"/>
  </si>
  <si>
    <t>住居地域</t>
    <rPh sb="0" eb="2">
      <t>ジュウキョ</t>
    </rPh>
    <rPh sb="2" eb="4">
      <t>チイキ</t>
    </rPh>
    <phoneticPr fontId="3"/>
  </si>
  <si>
    <t>工業地域</t>
    <rPh sb="0" eb="2">
      <t>コウギョウ</t>
    </rPh>
    <rPh sb="2" eb="4">
      <t>チイキ</t>
    </rPh>
    <phoneticPr fontId="3"/>
  </si>
  <si>
    <t>調整区域</t>
    <rPh sb="0" eb="2">
      <t>チョウセイ</t>
    </rPh>
    <rPh sb="2" eb="4">
      <t>クイキ</t>
    </rPh>
    <phoneticPr fontId="3"/>
  </si>
  <si>
    <t>計画汚水量の算定</t>
    <rPh sb="0" eb="2">
      <t>ケイカク</t>
    </rPh>
    <rPh sb="2" eb="4">
      <t>オスイ</t>
    </rPh>
    <rPh sb="4" eb="5">
      <t>リョウ</t>
    </rPh>
    <rPh sb="6" eb="8">
      <t>サンテイ</t>
    </rPh>
    <phoneticPr fontId="3"/>
  </si>
  <si>
    <t>　アパート一棟（２Ｆ）１６室：　１６室×４人＝６４人</t>
    <rPh sb="18" eb="19">
      <t>シツ</t>
    </rPh>
    <rPh sb="21" eb="22">
      <t>ニン</t>
    </rPh>
    <rPh sb="25" eb="26">
      <t>ニン</t>
    </rPh>
    <phoneticPr fontId="3"/>
  </si>
  <si>
    <t>　浄化槽人員算定基準より</t>
    <rPh sb="1" eb="4">
      <t>ジョウカソウ</t>
    </rPh>
    <rPh sb="4" eb="6">
      <t>ジンイン</t>
    </rPh>
    <rPh sb="6" eb="8">
      <t>サンテイ</t>
    </rPh>
    <rPh sb="8" eb="10">
      <t>キジュン</t>
    </rPh>
    <phoneticPr fontId="3"/>
  </si>
  <si>
    <t>　店舗　：　ｎ＝０.０７５Ａ</t>
    <phoneticPr fontId="3"/>
  </si>
  <si>
    <t>　よって　０.０７５×８５３＝６４人</t>
    <rPh sb="17" eb="18">
      <t>ニン</t>
    </rPh>
    <phoneticPr fontId="3"/>
  </si>
  <si>
    <t>記載例１・・・戸建、宅地開発、アパート、マンション等</t>
    <rPh sb="0" eb="2">
      <t>キサイ</t>
    </rPh>
    <rPh sb="2" eb="3">
      <t>レイ</t>
    </rPh>
    <rPh sb="7" eb="9">
      <t>コダテ</t>
    </rPh>
    <rPh sb="10" eb="12">
      <t>タクチ</t>
    </rPh>
    <rPh sb="12" eb="14">
      <t>カイハツ</t>
    </rPh>
    <rPh sb="25" eb="26">
      <t>トウ</t>
    </rPh>
    <phoneticPr fontId="3"/>
  </si>
  <si>
    <t>記載例２・・・店舗、商業施設、病院、事務所、作業所、宿泊施設等</t>
    <rPh sb="0" eb="2">
      <t>キサイ</t>
    </rPh>
    <rPh sb="2" eb="3">
      <t>レイ</t>
    </rPh>
    <rPh sb="7" eb="9">
      <t>テンポ</t>
    </rPh>
    <rPh sb="10" eb="12">
      <t>ショウギョウ</t>
    </rPh>
    <rPh sb="12" eb="14">
      <t>シセツ</t>
    </rPh>
    <rPh sb="15" eb="17">
      <t>ビョウイン</t>
    </rPh>
    <rPh sb="18" eb="20">
      <t>ジム</t>
    </rPh>
    <rPh sb="20" eb="21">
      <t>ショ</t>
    </rPh>
    <rPh sb="22" eb="24">
      <t>サギョウ</t>
    </rPh>
    <rPh sb="24" eb="25">
      <t>ジョ</t>
    </rPh>
    <rPh sb="26" eb="28">
      <t>シュクハク</t>
    </rPh>
    <rPh sb="28" eb="30">
      <t>シセツ</t>
    </rPh>
    <rPh sb="30" eb="31">
      <t>トウ</t>
    </rPh>
    <phoneticPr fontId="3"/>
  </si>
  <si>
    <t>計画人口算出</t>
    <rPh sb="0" eb="2">
      <t>ケイカク</t>
    </rPh>
    <rPh sb="2" eb="4">
      <t>ジンコウ</t>
    </rPh>
    <rPh sb="4" eb="6">
      <t>サンシュツ</t>
    </rPh>
    <phoneticPr fontId="2"/>
  </si>
  <si>
    <t>人</t>
    <rPh sb="0" eb="1">
      <t>ニン</t>
    </rPh>
    <phoneticPr fontId="2"/>
  </si>
  <si>
    <t>よって計画人数</t>
    <phoneticPr fontId="2"/>
  </si>
  <si>
    <r>
      <t>（ｍ</t>
    </r>
    <r>
      <rPr>
        <vertAlign val="superscript"/>
        <sz val="12"/>
        <rFont val="ＭＳ 明朝"/>
        <family val="1"/>
        <charset val="128"/>
      </rPr>
      <t>3</t>
    </r>
    <r>
      <rPr>
        <sz val="12"/>
        <rFont val="ＭＳ 明朝"/>
        <family val="1"/>
        <charset val="128"/>
      </rPr>
      <t>/ｓ）</t>
    </r>
    <phoneticPr fontId="2"/>
  </si>
  <si>
    <t>取付管・本管の能力検討</t>
    <rPh sb="0" eb="3">
      <t>トリツケカン</t>
    </rPh>
    <rPh sb="4" eb="6">
      <t>ホンカン</t>
    </rPh>
    <rPh sb="7" eb="9">
      <t>ノウリョク</t>
    </rPh>
    <rPh sb="9" eb="11">
      <t>ケントウ</t>
    </rPh>
    <phoneticPr fontId="2"/>
  </si>
  <si>
    <t>A</t>
    <phoneticPr fontId="3"/>
  </si>
  <si>
    <t>P</t>
    <phoneticPr fontId="3"/>
  </si>
  <si>
    <t>R（R=A/P)</t>
    <phoneticPr fontId="3"/>
  </si>
  <si>
    <t>±0.4</t>
    <phoneticPr fontId="3"/>
  </si>
  <si>
    <t>±0.5</t>
    <phoneticPr fontId="3"/>
  </si>
  <si>
    <t>±4.0</t>
    <phoneticPr fontId="3"/>
  </si>
  <si>
    <t>管最大能力
Ｑ</t>
    <rPh sb="0" eb="1">
      <t>カン</t>
    </rPh>
    <rPh sb="1" eb="3">
      <t>サイダイ</t>
    </rPh>
    <rPh sb="3" eb="5">
      <t>ノウリョク</t>
    </rPh>
    <phoneticPr fontId="3"/>
  </si>
  <si>
    <t>Ｌ/人・日</t>
    <rPh sb="2" eb="3">
      <t>ニン</t>
    </rPh>
    <rPh sb="4" eb="5">
      <t>ニチ</t>
    </rPh>
    <phoneticPr fontId="2"/>
  </si>
  <si>
    <t>‰</t>
    <phoneticPr fontId="2"/>
  </si>
  <si>
    <t>　取付管・・・</t>
    <rPh sb="1" eb="4">
      <t>トリツケカン</t>
    </rPh>
    <phoneticPr fontId="2"/>
  </si>
  <si>
    <t>　本管・・・</t>
    <rPh sb="1" eb="2">
      <t>ホン</t>
    </rPh>
    <rPh sb="2" eb="3">
      <t>カン</t>
    </rPh>
    <phoneticPr fontId="2"/>
  </si>
  <si>
    <t>勾配</t>
    <rPh sb="0" eb="2">
      <t>コウバイ</t>
    </rPh>
    <phoneticPr fontId="2"/>
  </si>
  <si>
    <t>Ｑ3＝</t>
    <phoneticPr fontId="3"/>
  </si>
  <si>
    <t>計画汚水量Ｑ1=</t>
    <phoneticPr fontId="2"/>
  </si>
  <si>
    <t>・・・</t>
    <phoneticPr fontId="2"/>
  </si>
  <si>
    <r>
      <t>１/ｎ×Ｒ</t>
    </r>
    <r>
      <rPr>
        <vertAlign val="superscript"/>
        <sz val="12"/>
        <color theme="1"/>
        <rFont val="ＭＳ 明朝"/>
        <family val="1"/>
        <charset val="128"/>
      </rPr>
      <t>(</t>
    </r>
    <r>
      <rPr>
        <vertAlign val="superscript"/>
        <sz val="12"/>
        <rFont val="ＭＳ 明朝"/>
        <family val="1"/>
        <charset val="128"/>
      </rPr>
      <t>2/3</t>
    </r>
    <r>
      <rPr>
        <vertAlign val="superscript"/>
        <sz val="12"/>
        <color theme="1"/>
        <rFont val="ＭＳ 明朝"/>
        <family val="1"/>
        <charset val="128"/>
      </rPr>
      <t>)</t>
    </r>
    <r>
      <rPr>
        <sz val="12"/>
        <rFont val="ＭＳ 明朝"/>
        <family val="1"/>
        <charset val="128"/>
      </rPr>
      <t>×Ｉ</t>
    </r>
    <r>
      <rPr>
        <vertAlign val="superscript"/>
        <sz val="12"/>
        <color theme="1"/>
        <rFont val="ＭＳ 明朝"/>
        <family val="1"/>
        <charset val="128"/>
      </rPr>
      <t>(</t>
    </r>
    <r>
      <rPr>
        <vertAlign val="superscript"/>
        <sz val="12"/>
        <rFont val="ＭＳ 明朝"/>
        <family val="1"/>
        <charset val="128"/>
      </rPr>
      <t>1/2</t>
    </r>
    <r>
      <rPr>
        <vertAlign val="superscript"/>
        <sz val="12"/>
        <color theme="1"/>
        <rFont val="ＭＳ 明朝"/>
        <family val="1"/>
        <charset val="128"/>
      </rPr>
      <t>)</t>
    </r>
    <phoneticPr fontId="3"/>
  </si>
  <si>
    <r>
      <t>π×（Ｄ/２）</t>
    </r>
    <r>
      <rPr>
        <vertAlign val="superscript"/>
        <sz val="12"/>
        <rFont val="ＭＳ 明朝"/>
        <family val="1"/>
        <charset val="128"/>
      </rPr>
      <t>2</t>
    </r>
    <phoneticPr fontId="3"/>
  </si>
  <si>
    <r>
      <t>±0.</t>
    </r>
    <r>
      <rPr>
        <sz val="11"/>
        <color theme="1"/>
        <rFont val="ＭＳ 明朝"/>
        <family val="1"/>
        <charset val="128"/>
      </rPr>
      <t>8</t>
    </r>
    <phoneticPr fontId="3"/>
  </si>
  <si>
    <r>
      <t>±0.</t>
    </r>
    <r>
      <rPr>
        <sz val="11"/>
        <color theme="1"/>
        <rFont val="ＭＳ 明朝"/>
        <family val="1"/>
        <charset val="128"/>
      </rPr>
      <t>7</t>
    </r>
    <phoneticPr fontId="3"/>
  </si>
  <si>
    <r>
      <t>±1</t>
    </r>
    <r>
      <rPr>
        <sz val="11"/>
        <color theme="1"/>
        <rFont val="ＭＳ 明朝"/>
        <family val="1"/>
        <charset val="128"/>
      </rPr>
      <t>.0</t>
    </r>
    <phoneticPr fontId="3"/>
  </si>
  <si>
    <r>
      <t>±0.</t>
    </r>
    <r>
      <rPr>
        <sz val="11"/>
        <color theme="1"/>
        <rFont val="ＭＳ 明朝"/>
        <family val="1"/>
        <charset val="128"/>
      </rPr>
      <t>9</t>
    </r>
    <phoneticPr fontId="3"/>
  </si>
  <si>
    <r>
      <t>±</t>
    </r>
    <r>
      <rPr>
        <sz val="11"/>
        <color theme="1"/>
        <rFont val="ＭＳ 明朝"/>
        <family val="1"/>
        <charset val="128"/>
      </rPr>
      <t>1.2</t>
    </r>
    <phoneticPr fontId="3"/>
  </si>
  <si>
    <r>
      <t>±0.</t>
    </r>
    <r>
      <rPr>
        <sz val="11"/>
        <color theme="1"/>
        <rFont val="ＭＳ 明朝"/>
        <family val="1"/>
        <charset val="128"/>
      </rPr>
      <t>10</t>
    </r>
    <r>
      <rPr>
        <sz val="11"/>
        <rFont val="ＭＳ Ｐゴシック"/>
        <family val="3"/>
        <charset val="128"/>
      </rPr>
      <t/>
    </r>
  </si>
  <si>
    <r>
      <t>±1</t>
    </r>
    <r>
      <rPr>
        <sz val="11"/>
        <color theme="1"/>
        <rFont val="ＭＳ 明朝"/>
        <family val="1"/>
        <charset val="128"/>
      </rPr>
      <t>.4</t>
    </r>
    <phoneticPr fontId="3"/>
  </si>
  <si>
    <r>
      <t>±0.</t>
    </r>
    <r>
      <rPr>
        <sz val="11"/>
        <color theme="1"/>
        <rFont val="ＭＳ 明朝"/>
        <family val="1"/>
        <charset val="128"/>
      </rPr>
      <t>12</t>
    </r>
    <phoneticPr fontId="3"/>
  </si>
  <si>
    <r>
      <t>±0.</t>
    </r>
    <r>
      <rPr>
        <sz val="11"/>
        <color theme="1"/>
        <rFont val="ＭＳ 明朝"/>
        <family val="1"/>
        <charset val="128"/>
      </rPr>
      <t>13</t>
    </r>
    <r>
      <rPr>
        <sz val="11"/>
        <rFont val="ＭＳ Ｐゴシック"/>
        <family val="3"/>
        <charset val="128"/>
      </rPr>
      <t/>
    </r>
  </si>
  <si>
    <r>
      <t>±1</t>
    </r>
    <r>
      <rPr>
        <sz val="11"/>
        <color theme="1"/>
        <rFont val="ＭＳ 明朝"/>
        <family val="1"/>
        <charset val="128"/>
      </rPr>
      <t>.6</t>
    </r>
    <phoneticPr fontId="3"/>
  </si>
  <si>
    <r>
      <t>±0.1</t>
    </r>
    <r>
      <rPr>
        <sz val="11"/>
        <color theme="1"/>
        <rFont val="ＭＳ 明朝"/>
        <family val="1"/>
        <charset val="128"/>
      </rPr>
      <t>5</t>
    </r>
    <phoneticPr fontId="3"/>
  </si>
  <si>
    <r>
      <t>±1</t>
    </r>
    <r>
      <rPr>
        <sz val="11"/>
        <color theme="1"/>
        <rFont val="ＭＳ 明朝"/>
        <family val="1"/>
        <charset val="128"/>
      </rPr>
      <t>.8</t>
    </r>
    <phoneticPr fontId="3"/>
  </si>
  <si>
    <r>
      <t>±2</t>
    </r>
    <r>
      <rPr>
        <sz val="11"/>
        <color theme="1"/>
        <rFont val="ＭＳ 明朝"/>
        <family val="1"/>
        <charset val="128"/>
      </rPr>
      <t>.0</t>
    </r>
    <phoneticPr fontId="3"/>
  </si>
  <si>
    <r>
      <t>±0.</t>
    </r>
    <r>
      <rPr>
        <sz val="11"/>
        <color theme="1"/>
        <rFont val="ＭＳ 明朝"/>
        <family val="1"/>
        <charset val="128"/>
      </rPr>
      <t>32</t>
    </r>
    <phoneticPr fontId="3"/>
  </si>
  <si>
    <r>
      <t>±2</t>
    </r>
    <r>
      <rPr>
        <sz val="11"/>
        <color theme="1"/>
        <rFont val="ＭＳ 明朝"/>
        <family val="1"/>
        <charset val="128"/>
      </rPr>
      <t>.8</t>
    </r>
    <phoneticPr fontId="3"/>
  </si>
  <si>
    <r>
      <t>+</t>
    </r>
    <r>
      <rPr>
        <sz val="11"/>
        <color theme="1"/>
        <rFont val="ＭＳ 明朝"/>
        <family val="1"/>
        <charset val="128"/>
      </rPr>
      <t>3,-2</t>
    </r>
    <phoneticPr fontId="3"/>
  </si>
  <si>
    <r>
      <t>±</t>
    </r>
    <r>
      <rPr>
        <sz val="11"/>
        <color theme="1"/>
        <rFont val="ＭＳ 明朝"/>
        <family val="1"/>
        <charset val="128"/>
      </rPr>
      <t>3.0</t>
    </r>
    <phoneticPr fontId="3"/>
  </si>
  <si>
    <r>
      <t>+</t>
    </r>
    <r>
      <rPr>
        <sz val="11"/>
        <color theme="1"/>
        <rFont val="ＭＳ 明朝"/>
        <family val="1"/>
        <charset val="128"/>
      </rPr>
      <t>4,-2</t>
    </r>
    <phoneticPr fontId="3"/>
  </si>
  <si>
    <r>
      <t>+</t>
    </r>
    <r>
      <rPr>
        <sz val="11"/>
        <color theme="1"/>
        <rFont val="ＭＳ 明朝"/>
        <family val="1"/>
        <charset val="128"/>
      </rPr>
      <t>6,-3</t>
    </r>
    <phoneticPr fontId="3"/>
  </si>
  <si>
    <r>
      <t>±6</t>
    </r>
    <r>
      <rPr>
        <sz val="11"/>
        <color theme="1"/>
        <rFont val="ＭＳ 明朝"/>
        <family val="1"/>
        <charset val="128"/>
      </rPr>
      <t>.0</t>
    </r>
    <phoneticPr fontId="3"/>
  </si>
  <si>
    <r>
      <t>±</t>
    </r>
    <r>
      <rPr>
        <sz val="11"/>
        <color theme="1"/>
        <rFont val="ＭＳ 明朝"/>
        <family val="1"/>
        <charset val="128"/>
      </rPr>
      <t>6.0</t>
    </r>
    <phoneticPr fontId="3"/>
  </si>
  <si>
    <t>最大汚水量は</t>
    <rPh sb="0" eb="2">
      <t>サイダイ</t>
    </rPh>
    <rPh sb="2" eb="4">
      <t>オスイ</t>
    </rPh>
    <rPh sb="4" eb="5">
      <t>リョウ</t>
    </rPh>
    <phoneticPr fontId="2"/>
  </si>
  <si>
    <t>用途地域・・・</t>
    <rPh sb="0" eb="2">
      <t>ヨウト</t>
    </rPh>
    <rPh sb="2" eb="4">
      <t>チイキ</t>
    </rPh>
    <phoneticPr fontId="2"/>
  </si>
  <si>
    <t>管渠情報</t>
    <rPh sb="0" eb="2">
      <t>カンキョ</t>
    </rPh>
    <rPh sb="2" eb="4">
      <t>ジョウホウ</t>
    </rPh>
    <phoneticPr fontId="2"/>
  </si>
  <si>
    <r>
      <t>（ｍ</t>
    </r>
    <r>
      <rPr>
        <vertAlign val="superscript"/>
        <sz val="12"/>
        <rFont val="ＭＳ 明朝"/>
        <family val="1"/>
        <charset val="128"/>
      </rPr>
      <t>2</t>
    </r>
    <r>
      <rPr>
        <sz val="12"/>
        <rFont val="ＭＳ 明朝"/>
        <family val="1"/>
        <charset val="128"/>
      </rPr>
      <t>）</t>
    </r>
    <phoneticPr fontId="2"/>
  </si>
  <si>
    <t>　◎取付管能力</t>
    <rPh sb="2" eb="4">
      <t>トリツケ</t>
    </rPh>
    <rPh sb="4" eb="5">
      <t>カン</t>
    </rPh>
    <rPh sb="5" eb="7">
      <t>ノウリョク</t>
    </rPh>
    <phoneticPr fontId="3"/>
  </si>
  <si>
    <t>　◎本管能力</t>
    <rPh sb="2" eb="3">
      <t>ホン</t>
    </rPh>
    <rPh sb="3" eb="4">
      <t>カン</t>
    </rPh>
    <rPh sb="4" eb="6">
      <t>ノウリョク</t>
    </rPh>
    <phoneticPr fontId="3"/>
  </si>
  <si>
    <t>参考様式</t>
    <rPh sb="0" eb="2">
      <t>サンコウ</t>
    </rPh>
    <rPh sb="2" eb="4">
      <t>ヨウシキ</t>
    </rPh>
    <phoneticPr fontId="2"/>
  </si>
  <si>
    <t>VU150</t>
  </si>
  <si>
    <t>VU150</t>
    <phoneticPr fontId="2"/>
  </si>
  <si>
    <t>VU100</t>
  </si>
  <si>
    <t>VU100</t>
    <phoneticPr fontId="2"/>
  </si>
  <si>
    <t>VU200</t>
    <phoneticPr fontId="2"/>
  </si>
  <si>
    <t>VU250</t>
  </si>
  <si>
    <t>VU300</t>
  </si>
  <si>
    <t>VU350</t>
  </si>
  <si>
    <t>VU400</t>
  </si>
  <si>
    <t>VU450</t>
  </si>
  <si>
    <t>VU500</t>
  </si>
  <si>
    <t>VU600</t>
    <phoneticPr fontId="2"/>
  </si>
  <si>
    <t>HP150</t>
    <phoneticPr fontId="2"/>
  </si>
  <si>
    <t>HP200</t>
    <phoneticPr fontId="2"/>
  </si>
  <si>
    <t>HP250</t>
    <phoneticPr fontId="2"/>
  </si>
  <si>
    <t>HP300</t>
  </si>
  <si>
    <t>HP350</t>
  </si>
  <si>
    <t>HP400</t>
  </si>
  <si>
    <t>HP450</t>
  </si>
  <si>
    <t>HP500</t>
  </si>
  <si>
    <t>HP600</t>
    <phoneticPr fontId="2"/>
  </si>
  <si>
    <t>HP700</t>
  </si>
  <si>
    <t>HP800</t>
  </si>
  <si>
    <t>HP900</t>
  </si>
  <si>
    <t>HP1000</t>
  </si>
  <si>
    <t>HP1100</t>
  </si>
  <si>
    <t>HP1200</t>
  </si>
  <si>
    <t>HP1350</t>
    <phoneticPr fontId="2"/>
  </si>
  <si>
    <t>管種・</t>
    <rPh sb="0" eb="2">
      <t>カンシュ</t>
    </rPh>
    <phoneticPr fontId="2"/>
  </si>
  <si>
    <t>管径 φ</t>
    <rPh sb="0" eb="1">
      <t>カン</t>
    </rPh>
    <rPh sb="1" eb="2">
      <t>ケイ</t>
    </rPh>
    <phoneticPr fontId="2"/>
  </si>
  <si>
    <r>
      <t>　店舗延べ床面積＝８５３ｍ</t>
    </r>
    <r>
      <rPr>
        <vertAlign val="superscript"/>
        <sz val="12"/>
        <rFont val="ＭＳ 明朝"/>
        <family val="1"/>
        <charset val="128"/>
      </rPr>
      <t>２</t>
    </r>
    <rPh sb="1" eb="3">
      <t>テンポ</t>
    </rPh>
    <rPh sb="3" eb="4">
      <t>ノ</t>
    </rPh>
    <rPh sb="5" eb="8">
      <t>ユカメンセキ</t>
    </rPh>
    <phoneticPr fontId="3"/>
  </si>
  <si>
    <t>参考様式（市HPよりダウンロードできます）</t>
    <rPh sb="0" eb="2">
      <t>サンコウ</t>
    </rPh>
    <rPh sb="2" eb="4">
      <t>ヨウシキ</t>
    </rPh>
    <rPh sb="5" eb="6">
      <t>シ</t>
    </rPh>
    <phoneticPr fontId="2"/>
  </si>
  <si>
    <t>（青色のセルに入力）</t>
    <rPh sb="1" eb="3">
      <t>アオイロ</t>
    </rPh>
    <rPh sb="7" eb="9">
      <t>ニュウリョク</t>
    </rPh>
    <phoneticPr fontId="2"/>
  </si>
  <si>
    <t>取付管</t>
    <rPh sb="0" eb="3">
      <t>トリツケカン</t>
    </rPh>
    <phoneticPr fontId="2"/>
  </si>
  <si>
    <t>本管</t>
    <rPh sb="0" eb="2">
      <t>ホンカン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</si>
</sst>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000_ "/>
    <numFmt numFmtId="178" formatCode="0.0000_ "/>
    <numFmt numFmtId="179" formatCode="0.00000_ "/>
    <numFmt numFmtId="180" formatCode="[$-411]ggge&quot;年&quot;m&quot;月&quot;d&quot;日&quot;;@"/>
    <numFmt numFmtId="181" formatCode="0_ "/>
  </numFmts>
  <fonts count="1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sz val="11"/>
      <color theme="1"/>
      <name val="ＭＳ 明朝"/>
      <family val="1"/>
      <charset val="128"/>
    </font>
    <font>
      <sz val="12"/>
      <color rgb="FFFF0000"/>
      <name val="ＭＳ 明朝"/>
      <family val="1"/>
      <charset val="128"/>
    </font>
    <font>
      <b/>
      <sz val="12"/>
      <color rgb="FFFF0000"/>
      <name val="ＭＳ 明朝"/>
      <family val="1"/>
      <charset val="128"/>
    </font>
    <font>
      <vertAlign val="superscript"/>
      <sz val="12"/>
      <name val="ＭＳ 明朝"/>
      <family val="1"/>
      <charset val="128"/>
    </font>
    <font>
      <vertAlign val="superscript"/>
      <sz val="12"/>
      <color theme="1"/>
      <name val="ＭＳ 明朝"/>
      <family val="1"/>
      <charset val="128"/>
    </font>
    <font>
      <b/>
      <sz val="11"/>
      <name val="ＭＳ 明朝"/>
      <family val="1"/>
      <charset val="128"/>
    </font>
    <font>
      <sz val="14"/>
      <name val="ＭＳ 明朝"/>
      <family val="1"/>
      <charset val="128"/>
    </font>
    <font>
      <sz val="12"/>
      <color theme="1"/>
      <name val="ＭＳ Ｐゴシック"/>
      <family val="2"/>
      <charset val="128"/>
      <scheme val="minor"/>
    </font>
    <font>
      <b/>
      <sz val="18"/>
      <name val="ＭＳ 明朝"/>
      <family val="1"/>
      <charset val="128"/>
    </font>
    <font>
      <sz val="12"/>
      <color theme="1"/>
      <name val="ＭＳ 明朝"/>
      <family val="1"/>
      <charset val="128"/>
    </font>
    <font>
      <sz val="18"/>
      <color indexed="10"/>
      <name val="ＭＳ Ｐゴシック"/>
      <family val="3"/>
      <charset val="128"/>
    </font>
  </fonts>
  <fills count="3">
    <fill>
      <patternFill patternType="none"/>
    </fill>
    <fill>
      <patternFill patternType="gray125"/>
    </fill>
    <fill>
      <patternFill patternType="solid">
        <fgColor rgb="FFCCECFF"/>
        <bgColor indexed="64"/>
      </patternFill>
    </fill>
  </fills>
  <borders count="49">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1" fillId="0" borderId="0">
      <alignment vertical="center"/>
    </xf>
  </cellStyleXfs>
  <cellXfs count="193">
    <xf numFmtId="0" fontId="0" fillId="0" borderId="0" xfId="0">
      <alignment vertical="center"/>
    </xf>
    <xf numFmtId="0" fontId="4" fillId="0" borderId="0" xfId="1" applyFont="1" applyAlignment="1">
      <alignment horizontal="center" vertical="center"/>
    </xf>
    <xf numFmtId="0" fontId="5" fillId="0" borderId="0" xfId="1" applyFont="1" applyFill="1" applyBorder="1" applyAlignment="1">
      <alignment horizontal="left" vertical="center"/>
    </xf>
    <xf numFmtId="0" fontId="4" fillId="0" borderId="0" xfId="1" applyFont="1" applyFill="1" applyBorder="1" applyAlignment="1">
      <alignment horizontal="center" vertical="center"/>
    </xf>
    <xf numFmtId="177" fontId="4" fillId="0" borderId="0" xfId="1" applyNumberFormat="1" applyFont="1" applyFill="1" applyBorder="1" applyAlignment="1">
      <alignment horizontal="center" vertical="center"/>
    </xf>
    <xf numFmtId="0" fontId="5" fillId="0" borderId="0" xfId="1" applyFont="1" applyAlignment="1">
      <alignment horizontal="center" vertical="center"/>
    </xf>
    <xf numFmtId="0" fontId="5" fillId="0" borderId="0" xfId="1" applyFont="1" applyFill="1" applyBorder="1" applyAlignment="1">
      <alignment vertical="center"/>
    </xf>
    <xf numFmtId="176" fontId="6" fillId="0" borderId="0" xfId="1" applyNumberFormat="1" applyFont="1" applyFill="1" applyBorder="1" applyAlignment="1">
      <alignment horizontal="center" vertical="center"/>
    </xf>
    <xf numFmtId="178" fontId="5" fillId="0" borderId="0" xfId="1" applyNumberFormat="1" applyFont="1" applyFill="1" applyBorder="1" applyAlignment="1">
      <alignment vertical="center"/>
    </xf>
    <xf numFmtId="178" fontId="4" fillId="0" borderId="0" xfId="1" applyNumberFormat="1" applyFont="1" applyFill="1" applyBorder="1" applyAlignment="1">
      <alignment vertical="center"/>
    </xf>
    <xf numFmtId="178" fontId="4" fillId="0" borderId="0" xfId="1" applyNumberFormat="1" applyFont="1" applyFill="1" applyBorder="1" applyAlignment="1">
      <alignment horizontal="center" vertical="center"/>
    </xf>
    <xf numFmtId="176"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176" fontId="5" fillId="0" borderId="0" xfId="1" applyNumberFormat="1" applyFont="1" applyFill="1" applyBorder="1" applyAlignment="1">
      <alignment horizontal="right" vertical="center"/>
    </xf>
    <xf numFmtId="0" fontId="5" fillId="0" borderId="0" xfId="1" applyFont="1" applyAlignment="1">
      <alignment horizontal="left" vertical="center"/>
    </xf>
    <xf numFmtId="49" fontId="5" fillId="0" borderId="0" xfId="1" applyNumberFormat="1" applyFont="1" applyFill="1" applyBorder="1" applyAlignment="1">
      <alignment horizontal="right" vertical="center"/>
    </xf>
    <xf numFmtId="0" fontId="5" fillId="0" borderId="0" xfId="1" applyFont="1" applyAlignment="1">
      <alignment horizontal="right" vertical="center"/>
    </xf>
    <xf numFmtId="49" fontId="5" fillId="0" borderId="0" xfId="1" applyNumberFormat="1" applyFont="1" applyFill="1" applyBorder="1" applyAlignment="1">
      <alignment horizontal="left" vertical="center"/>
    </xf>
    <xf numFmtId="0" fontId="5" fillId="0" borderId="0" xfId="1" applyFont="1" applyFill="1" applyBorder="1" applyAlignment="1">
      <alignment horizontal="center" vertical="center"/>
    </xf>
    <xf numFmtId="0" fontId="6" fillId="0" borderId="0" xfId="1" applyFont="1" applyFill="1" applyBorder="1" applyAlignment="1">
      <alignment horizontal="left" vertical="center" wrapText="1"/>
    </xf>
    <xf numFmtId="179" fontId="5" fillId="0" borderId="0" xfId="1" applyNumberFormat="1" applyFont="1" applyFill="1" applyBorder="1" applyAlignment="1">
      <alignment horizontal="center" vertical="center"/>
    </xf>
    <xf numFmtId="0" fontId="5" fillId="0" borderId="0" xfId="1" applyFont="1" applyFill="1" applyBorder="1" applyAlignment="1">
      <alignment horizontal="center" vertical="center" shrinkToFit="1"/>
    </xf>
    <xf numFmtId="0" fontId="4" fillId="0" borderId="0" xfId="1" applyFont="1" applyBorder="1" applyAlignment="1">
      <alignment horizontal="center" vertical="center"/>
    </xf>
    <xf numFmtId="0" fontId="6" fillId="0" borderId="0" xfId="1" applyFont="1" applyFill="1" applyBorder="1" applyAlignment="1">
      <alignment vertical="center"/>
    </xf>
    <xf numFmtId="0" fontId="5" fillId="2" borderId="17" xfId="1" applyFont="1" applyFill="1" applyBorder="1" applyAlignment="1">
      <alignment horizontal="center" vertical="center"/>
    </xf>
    <xf numFmtId="49" fontId="5" fillId="0" borderId="17" xfId="1" applyNumberFormat="1" applyFont="1" applyFill="1" applyBorder="1" applyAlignment="1">
      <alignment horizontal="center" vertical="center"/>
    </xf>
    <xf numFmtId="178" fontId="5" fillId="0" borderId="17" xfId="1" applyNumberFormat="1" applyFont="1" applyFill="1" applyBorder="1" applyAlignment="1">
      <alignment vertical="center"/>
    </xf>
    <xf numFmtId="176" fontId="6" fillId="0" borderId="17" xfId="1" applyNumberFormat="1" applyFont="1" applyFill="1" applyBorder="1" applyAlignment="1">
      <alignment horizontal="center" vertical="center"/>
    </xf>
    <xf numFmtId="0" fontId="5" fillId="0" borderId="9"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9" xfId="1" applyFont="1" applyFill="1" applyBorder="1" applyAlignment="1">
      <alignment vertical="center"/>
    </xf>
    <xf numFmtId="176" fontId="6" fillId="0" borderId="9" xfId="1" applyNumberFormat="1" applyFont="1" applyFill="1" applyBorder="1" applyAlignment="1">
      <alignment horizontal="center" vertical="center"/>
    </xf>
    <xf numFmtId="0" fontId="5" fillId="0" borderId="26" xfId="1" applyFont="1" applyFill="1" applyBorder="1" applyAlignment="1">
      <alignment vertical="center"/>
    </xf>
    <xf numFmtId="0" fontId="5" fillId="0" borderId="10" xfId="1" applyFont="1" applyFill="1" applyBorder="1" applyAlignment="1">
      <alignment vertical="center"/>
    </xf>
    <xf numFmtId="0" fontId="5" fillId="0" borderId="17" xfId="1" applyFont="1" applyFill="1" applyBorder="1" applyAlignment="1">
      <alignment horizontal="left" vertical="center"/>
    </xf>
    <xf numFmtId="0" fontId="6" fillId="0" borderId="4" xfId="1" applyFont="1" applyFill="1" applyBorder="1" applyAlignment="1">
      <alignment vertical="center"/>
    </xf>
    <xf numFmtId="0" fontId="5" fillId="0" borderId="0" xfId="1" applyNumberFormat="1" applyFont="1" applyFill="1" applyBorder="1" applyAlignment="1">
      <alignment horizontal="left" vertical="center"/>
    </xf>
    <xf numFmtId="0" fontId="6" fillId="0" borderId="0" xfId="1" applyFont="1" applyFill="1" applyBorder="1" applyAlignment="1">
      <alignment horizontal="left" vertical="center"/>
    </xf>
    <xf numFmtId="0" fontId="4" fillId="0" borderId="0" xfId="1" applyFont="1" applyFill="1" applyAlignment="1">
      <alignment horizontal="center"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40" xfId="0" applyFont="1" applyFill="1" applyBorder="1" applyAlignment="1">
      <alignment horizontal="center" vertical="center" shrinkToFit="1"/>
    </xf>
    <xf numFmtId="0" fontId="7" fillId="0" borderId="18" xfId="0" applyFont="1" applyFill="1" applyBorder="1" applyAlignment="1">
      <alignment horizontal="center" vertical="center"/>
    </xf>
    <xf numFmtId="179" fontId="7" fillId="0" borderId="24" xfId="0"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shrinkToFit="1"/>
    </xf>
    <xf numFmtId="0" fontId="7" fillId="0" borderId="39"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2" xfId="0" applyFont="1" applyFill="1" applyBorder="1" applyAlignment="1">
      <alignment horizontal="center" vertical="center" shrinkToFit="1"/>
    </xf>
    <xf numFmtId="179" fontId="7" fillId="0" borderId="32" xfId="0" applyNumberFormat="1" applyFont="1" applyFill="1" applyBorder="1" applyAlignment="1">
      <alignment horizontal="center" vertical="center"/>
    </xf>
    <xf numFmtId="0" fontId="7" fillId="0" borderId="0" xfId="0" applyFont="1" applyFill="1" applyAlignment="1">
      <alignment horizontal="center" vertical="center"/>
    </xf>
    <xf numFmtId="0" fontId="5" fillId="0" borderId="0" xfId="1" applyNumberFormat="1" applyFont="1" applyFill="1" applyBorder="1" applyAlignment="1">
      <alignment horizontal="center" vertical="center"/>
    </xf>
    <xf numFmtId="181" fontId="5" fillId="0" borderId="0" xfId="1" applyNumberFormat="1" applyFont="1" applyFill="1" applyBorder="1" applyAlignment="1">
      <alignment horizontal="center" vertical="center"/>
    </xf>
    <xf numFmtId="0" fontId="5" fillId="0" borderId="0" xfId="1" applyFont="1" applyFill="1" applyBorder="1" applyAlignment="1">
      <alignment horizontal="right" vertical="center"/>
    </xf>
    <xf numFmtId="49" fontId="5" fillId="2" borderId="17" xfId="1" applyNumberFormat="1" applyFont="1" applyFill="1" applyBorder="1" applyAlignment="1">
      <alignment horizontal="center" vertical="center"/>
    </xf>
    <xf numFmtId="0" fontId="5" fillId="0" borderId="0" xfId="1" applyNumberFormat="1" applyFont="1" applyFill="1" applyBorder="1" applyAlignment="1">
      <alignment horizontal="right" vertical="center"/>
    </xf>
    <xf numFmtId="176" fontId="5" fillId="2" borderId="17" xfId="1" applyNumberFormat="1" applyFont="1" applyFill="1" applyBorder="1" applyAlignment="1">
      <alignment horizontal="right" vertical="center"/>
    </xf>
    <xf numFmtId="0" fontId="6" fillId="0" borderId="0" xfId="1" applyFont="1" applyFill="1" applyBorder="1" applyAlignment="1">
      <alignment vertical="center" wrapText="1"/>
    </xf>
    <xf numFmtId="0" fontId="4" fillId="0" borderId="12" xfId="0" applyFont="1" applyFill="1" applyBorder="1" applyAlignment="1">
      <alignment horizontal="center" vertical="center" shrinkToFit="1"/>
    </xf>
    <xf numFmtId="0" fontId="7" fillId="0" borderId="0" xfId="0" applyFont="1" applyFill="1" applyBorder="1" applyAlignment="1">
      <alignment horizontal="center" vertical="center"/>
    </xf>
    <xf numFmtId="176" fontId="12" fillId="0" borderId="1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7" fillId="0" borderId="22" xfId="0" applyFont="1" applyFill="1" applyBorder="1" applyAlignment="1">
      <alignment horizontal="center" vertical="center"/>
    </xf>
    <xf numFmtId="178" fontId="7" fillId="0" borderId="23" xfId="0" applyNumberFormat="1" applyFont="1" applyFill="1" applyBorder="1" applyAlignment="1">
      <alignment vertical="center"/>
    </xf>
    <xf numFmtId="178" fontId="7" fillId="0" borderId="24" xfId="0" applyNumberFormat="1" applyFont="1" applyFill="1" applyBorder="1" applyAlignment="1">
      <alignment horizontal="center" vertical="center"/>
    </xf>
    <xf numFmtId="178" fontId="7" fillId="0" borderId="25" xfId="0" applyNumberFormat="1" applyFont="1" applyFill="1" applyBorder="1" applyAlignment="1">
      <alignment horizontal="center" vertical="center"/>
    </xf>
    <xf numFmtId="176" fontId="12" fillId="0" borderId="27"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Fill="1" applyBorder="1" applyAlignment="1">
      <alignment vertical="center"/>
    </xf>
    <xf numFmtId="176" fontId="12" fillId="0" borderId="33"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7" fillId="0" borderId="36" xfId="0" applyFont="1" applyFill="1" applyBorder="1" applyAlignment="1">
      <alignment horizontal="center" vertical="center"/>
    </xf>
    <xf numFmtId="178" fontId="7" fillId="0" borderId="32" xfId="0" applyNumberFormat="1" applyFont="1" applyFill="1" applyBorder="1" applyAlignment="1">
      <alignment horizontal="center" vertical="center"/>
    </xf>
    <xf numFmtId="178" fontId="7" fillId="0" borderId="38" xfId="0" applyNumberFormat="1" applyFont="1" applyFill="1" applyBorder="1" applyAlignment="1">
      <alignment horizontal="center" vertical="center"/>
    </xf>
    <xf numFmtId="178" fontId="7" fillId="0" borderId="18" xfId="0" applyNumberFormat="1" applyFont="1" applyFill="1" applyBorder="1" applyAlignment="1">
      <alignment horizontal="center" vertical="center"/>
    </xf>
    <xf numFmtId="178" fontId="7" fillId="0" borderId="41" xfId="0" applyNumberFormat="1" applyFont="1" applyFill="1" applyBorder="1" applyAlignment="1">
      <alignment horizontal="center" vertical="center"/>
    </xf>
    <xf numFmtId="177" fontId="7" fillId="0" borderId="23" xfId="0" applyNumberFormat="1" applyFont="1" applyFill="1" applyBorder="1" applyAlignment="1">
      <alignment vertical="center"/>
    </xf>
    <xf numFmtId="49" fontId="4" fillId="0" borderId="28"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0" fontId="7" fillId="0" borderId="35" xfId="0" applyFont="1" applyFill="1" applyBorder="1" applyAlignment="1">
      <alignment horizontal="center" vertical="center"/>
    </xf>
    <xf numFmtId="49" fontId="4" fillId="0" borderId="36" xfId="0" applyNumberFormat="1" applyFont="1" applyFill="1" applyBorder="1" applyAlignment="1">
      <alignment horizontal="center" vertical="center"/>
    </xf>
    <xf numFmtId="177" fontId="7" fillId="0" borderId="22" xfId="0" applyNumberFormat="1" applyFont="1" applyFill="1" applyBorder="1" applyAlignment="1">
      <alignment horizontal="center" vertical="center"/>
    </xf>
    <xf numFmtId="178" fontId="7" fillId="0" borderId="31" xfId="0" applyNumberFormat="1" applyFont="1" applyFill="1" applyBorder="1" applyAlignment="1">
      <alignment vertical="center"/>
    </xf>
    <xf numFmtId="177" fontId="7" fillId="0" borderId="31" xfId="0" applyNumberFormat="1" applyFont="1" applyFill="1" applyBorder="1" applyAlignment="1">
      <alignment vertical="center"/>
    </xf>
    <xf numFmtId="177" fontId="7" fillId="0" borderId="30" xfId="0" applyNumberFormat="1" applyFont="1" applyFill="1" applyBorder="1" applyAlignment="1">
      <alignment horizontal="center" vertical="center"/>
    </xf>
    <xf numFmtId="178" fontId="7" fillId="0" borderId="37"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Alignment="1">
      <alignment horizontal="center" vertical="center"/>
    </xf>
    <xf numFmtId="0" fontId="13" fillId="0" borderId="0" xfId="1" applyFont="1" applyFill="1" applyBorder="1" applyAlignment="1">
      <alignment horizontal="center" vertical="center" shrinkToFit="1"/>
    </xf>
    <xf numFmtId="176" fontId="5" fillId="0" borderId="0" xfId="1" applyNumberFormat="1" applyFont="1" applyFill="1" applyBorder="1" applyAlignment="1">
      <alignment horizontal="center" vertical="center"/>
    </xf>
    <xf numFmtId="49" fontId="5" fillId="0" borderId="0" xfId="1" applyNumberFormat="1" applyFont="1" applyFill="1" applyBorder="1" applyAlignment="1">
      <alignment vertical="center" wrapText="1"/>
    </xf>
    <xf numFmtId="0" fontId="14" fillId="0" borderId="0" xfId="0" applyFont="1" applyBorder="1" applyAlignment="1">
      <alignment horizontal="left" vertical="center"/>
    </xf>
    <xf numFmtId="0" fontId="5" fillId="0" borderId="0" xfId="1" applyFont="1" applyFill="1" applyAlignment="1">
      <alignment horizontal="center" vertical="center"/>
    </xf>
    <xf numFmtId="0" fontId="13" fillId="0" borderId="0" xfId="1" applyFont="1" applyFill="1" applyBorder="1" applyAlignment="1">
      <alignment horizontal="center" vertical="center" shrinkToFit="1"/>
    </xf>
    <xf numFmtId="0" fontId="5" fillId="0" borderId="0" xfId="1" applyFont="1" applyFill="1" applyBorder="1" applyAlignment="1">
      <alignment horizontal="right" vertical="center"/>
    </xf>
    <xf numFmtId="0" fontId="5" fillId="0" borderId="0" xfId="1" applyFont="1" applyFill="1" applyBorder="1" applyAlignment="1">
      <alignment horizontal="center" vertical="center" shrinkToFi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 xfId="1" applyFont="1" applyFill="1" applyBorder="1" applyAlignment="1">
      <alignment horizontal="center" vertical="center"/>
    </xf>
    <xf numFmtId="176" fontId="6" fillId="0" borderId="1" xfId="1" applyNumberFormat="1" applyFont="1" applyFill="1" applyBorder="1" applyAlignment="1">
      <alignment horizontal="center" vertical="center"/>
    </xf>
    <xf numFmtId="0" fontId="4" fillId="0" borderId="1" xfId="1" applyFont="1" applyBorder="1" applyAlignment="1">
      <alignment horizontal="center" vertical="center"/>
    </xf>
    <xf numFmtId="176" fontId="6" fillId="0" borderId="11" xfId="1" applyNumberFormat="1" applyFont="1" applyFill="1" applyBorder="1" applyAlignment="1">
      <alignment horizontal="center" vertical="center"/>
    </xf>
    <xf numFmtId="0" fontId="15" fillId="0" borderId="0" xfId="1" applyFont="1" applyFill="1" applyBorder="1" applyAlignment="1">
      <alignment vertical="center"/>
    </xf>
    <xf numFmtId="0" fontId="13" fillId="0" borderId="0" xfId="1" applyFont="1" applyFill="1" applyBorder="1" applyAlignment="1">
      <alignment vertical="center" wrapText="1"/>
    </xf>
    <xf numFmtId="0" fontId="5" fillId="2" borderId="0" xfId="1" applyFont="1" applyFill="1" applyBorder="1" applyAlignment="1">
      <alignment horizontal="center" vertical="center"/>
    </xf>
    <xf numFmtId="176" fontId="5" fillId="0" borderId="0" xfId="1" applyNumberFormat="1" applyFont="1" applyFill="1" applyBorder="1" applyAlignment="1">
      <alignment vertical="center"/>
    </xf>
    <xf numFmtId="0" fontId="6" fillId="0" borderId="0" xfId="1" applyFont="1" applyAlignment="1">
      <alignment horizontal="center" vertical="center"/>
    </xf>
    <xf numFmtId="176" fontId="5" fillId="2" borderId="0" xfId="1" applyNumberFormat="1" applyFont="1" applyFill="1" applyBorder="1" applyAlignment="1">
      <alignment horizontal="left" vertical="center"/>
    </xf>
    <xf numFmtId="49" fontId="5" fillId="2" borderId="0" xfId="1" applyNumberFormat="1" applyFont="1" applyFill="1" applyBorder="1" applyAlignment="1">
      <alignment horizontal="center" vertical="center"/>
    </xf>
    <xf numFmtId="176" fontId="6" fillId="2" borderId="0" xfId="1" applyNumberFormat="1" applyFont="1" applyFill="1" applyBorder="1" applyAlignment="1">
      <alignment horizontal="center" vertical="center"/>
    </xf>
    <xf numFmtId="0" fontId="8" fillId="2" borderId="0" xfId="0" applyFont="1" applyFill="1" applyBorder="1" applyAlignment="1" applyProtection="1">
      <alignment horizontal="left" vertical="center"/>
      <protection locked="0"/>
    </xf>
    <xf numFmtId="0" fontId="5" fillId="2" borderId="0" xfId="1" applyFont="1" applyFill="1" applyBorder="1" applyAlignment="1" applyProtection="1">
      <alignment horizontal="center" vertical="center"/>
      <protection locked="0"/>
    </xf>
    <xf numFmtId="176" fontId="5" fillId="2" borderId="0" xfId="1" applyNumberFormat="1"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176" fontId="8" fillId="2" borderId="0" xfId="1" applyNumberFormat="1" applyFont="1" applyFill="1" applyBorder="1" applyAlignment="1" applyProtection="1">
      <alignment horizontal="left" vertical="center"/>
      <protection locked="0"/>
    </xf>
    <xf numFmtId="176" fontId="9" fillId="2" borderId="0" xfId="1" applyNumberFormat="1" applyFont="1" applyFill="1" applyBorder="1" applyAlignment="1" applyProtection="1">
      <alignment horizontal="center" vertical="center"/>
      <protection locked="0"/>
    </xf>
    <xf numFmtId="49" fontId="8" fillId="2" borderId="0" xfId="1" applyNumberFormat="1" applyFont="1" applyFill="1" applyBorder="1" applyAlignment="1" applyProtection="1">
      <alignment horizontal="center" vertical="center"/>
      <protection locked="0"/>
    </xf>
    <xf numFmtId="49" fontId="5" fillId="2" borderId="0" xfId="1" applyNumberFormat="1" applyFont="1" applyFill="1" applyBorder="1" applyAlignment="1" applyProtection="1">
      <alignment horizontal="center" vertical="center"/>
      <protection locked="0"/>
    </xf>
    <xf numFmtId="176" fontId="6" fillId="2" borderId="0" xfId="1" applyNumberFormat="1" applyFont="1" applyFill="1" applyBorder="1" applyAlignment="1" applyProtection="1">
      <alignment horizontal="center" vertical="center"/>
      <protection locked="0"/>
    </xf>
    <xf numFmtId="0" fontId="5" fillId="2" borderId="17" xfId="1" applyFont="1" applyFill="1" applyBorder="1" applyAlignment="1" applyProtection="1">
      <alignment horizontal="center" vertical="center"/>
      <protection locked="0"/>
    </xf>
    <xf numFmtId="49" fontId="5" fillId="2" borderId="17" xfId="1" applyNumberFormat="1" applyFont="1" applyFill="1" applyBorder="1" applyAlignment="1" applyProtection="1">
      <alignment horizontal="center" vertical="center"/>
      <protection locked="0"/>
    </xf>
    <xf numFmtId="176" fontId="5" fillId="2" borderId="17" xfId="1" applyNumberFormat="1" applyFont="1" applyFill="1" applyBorder="1" applyAlignment="1" applyProtection="1">
      <alignment horizontal="right" vertical="center"/>
      <protection locked="0"/>
    </xf>
    <xf numFmtId="176" fontId="12" fillId="0" borderId="43" xfId="0" applyNumberFormat="1"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7" fillId="0" borderId="46" xfId="0" applyFont="1" applyFill="1" applyBorder="1" applyAlignment="1">
      <alignment horizontal="center" vertical="center"/>
    </xf>
    <xf numFmtId="178" fontId="7" fillId="0" borderId="47" xfId="0" applyNumberFormat="1" applyFont="1" applyFill="1" applyBorder="1" applyAlignment="1">
      <alignment vertical="center"/>
    </xf>
    <xf numFmtId="178" fontId="7" fillId="0" borderId="39" xfId="0" applyNumberFormat="1" applyFont="1" applyFill="1" applyBorder="1" applyAlignment="1">
      <alignment horizontal="center" vertical="center"/>
    </xf>
    <xf numFmtId="178" fontId="7" fillId="0" borderId="48" xfId="0" applyNumberFormat="1" applyFont="1" applyFill="1" applyBorder="1" applyAlignment="1">
      <alignment horizontal="center" vertical="center"/>
    </xf>
    <xf numFmtId="177" fontId="7" fillId="0" borderId="47" xfId="0" applyNumberFormat="1" applyFont="1" applyFill="1" applyBorder="1" applyAlignment="1">
      <alignment vertical="center"/>
    </xf>
    <xf numFmtId="177" fontId="7" fillId="0" borderId="46"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0" fontId="5" fillId="0" borderId="0"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5" fillId="0" borderId="0" xfId="1" applyFont="1" applyFill="1" applyBorder="1" applyAlignment="1">
      <alignment horizontal="right" vertical="center"/>
    </xf>
    <xf numFmtId="179" fontId="5" fillId="0" borderId="0" xfId="1" applyNumberFormat="1" applyFont="1" applyFill="1" applyBorder="1" applyAlignment="1">
      <alignment horizontal="center" vertical="center"/>
    </xf>
    <xf numFmtId="0" fontId="5" fillId="2" borderId="17" xfId="1" applyFont="1" applyFill="1" applyBorder="1" applyAlignment="1" applyProtection="1">
      <alignment horizontal="center" vertical="center"/>
      <protection locked="0"/>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179" fontId="7" fillId="0" borderId="18" xfId="0" applyNumberFormat="1" applyFont="1" applyFill="1" applyBorder="1" applyAlignment="1">
      <alignment horizontal="center" vertical="center"/>
    </xf>
    <xf numFmtId="176" fontId="9" fillId="0" borderId="0" xfId="1" applyNumberFormat="1" applyFont="1" applyFill="1" applyBorder="1" applyAlignment="1">
      <alignment horizontal="left" vertical="center"/>
    </xf>
    <xf numFmtId="0" fontId="5" fillId="2" borderId="0" xfId="0" applyFont="1" applyFill="1" applyBorder="1" applyAlignment="1">
      <alignment horizontal="left" vertical="center"/>
    </xf>
    <xf numFmtId="180" fontId="5" fillId="0" borderId="0" xfId="1" applyNumberFormat="1" applyFont="1" applyFill="1" applyBorder="1" applyAlignment="1">
      <alignment horizontal="right"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5" fillId="0" borderId="17" xfId="1" applyNumberFormat="1" applyFont="1" applyFill="1" applyBorder="1" applyAlignment="1">
      <alignment horizontal="right" vertical="center"/>
    </xf>
    <xf numFmtId="0" fontId="5" fillId="2" borderId="17" xfId="1" applyFont="1" applyFill="1" applyBorder="1" applyAlignment="1" applyProtection="1">
      <alignment horizontal="center" vertical="center"/>
      <protection locked="0"/>
    </xf>
    <xf numFmtId="179" fontId="5" fillId="0" borderId="0" xfId="1"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179" fontId="5" fillId="0" borderId="0" xfId="1" applyNumberFormat="1" applyFont="1" applyAlignment="1">
      <alignment horizontal="center" vertical="center"/>
    </xf>
    <xf numFmtId="0" fontId="5" fillId="0" borderId="0" xfId="1" applyFont="1" applyFill="1" applyBorder="1" applyAlignment="1">
      <alignment horizontal="right" vertical="center"/>
    </xf>
    <xf numFmtId="0" fontId="13" fillId="0" borderId="0" xfId="1" applyFont="1" applyFill="1" applyBorder="1" applyAlignment="1">
      <alignment horizontal="center" vertical="center" shrinkToFit="1"/>
    </xf>
    <xf numFmtId="179" fontId="5" fillId="0" borderId="0" xfId="1" applyNumberFormat="1" applyFont="1" applyFill="1" applyAlignment="1">
      <alignment horizontal="center" vertical="center"/>
    </xf>
    <xf numFmtId="0" fontId="5" fillId="0" borderId="0" xfId="1" applyFont="1" applyFill="1" applyBorder="1" applyAlignment="1">
      <alignment horizontal="center" vertical="center" shrinkToFit="1"/>
    </xf>
    <xf numFmtId="0" fontId="5" fillId="2" borderId="17"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67"/>
  <sheetViews>
    <sheetView showGridLines="0" tabSelected="1" view="pageBreakPreview" zoomScale="70" zoomScaleNormal="100" zoomScaleSheetLayoutView="70" workbookViewId="0">
      <pane ySplit="4" topLeftCell="A5" activePane="bottomLeft" state="frozen"/>
      <selection activeCell="AT44" sqref="AT44"/>
      <selection pane="bottomLeft" activeCell="L34" sqref="L34"/>
    </sheetView>
  </sheetViews>
  <sheetFormatPr defaultRowHeight="15" customHeight="1" x14ac:dyDescent="0.15"/>
  <cols>
    <col min="1" max="1" width="1" style="1" customWidth="1"/>
    <col min="2" max="2" width="0.5" style="1" customWidth="1"/>
    <col min="3" max="3" width="1.125" style="1" customWidth="1"/>
    <col min="4" max="4" width="2.125" style="1" customWidth="1"/>
    <col min="5" max="5" width="8.625" style="1" customWidth="1"/>
    <col min="6" max="6" width="6.375" style="1" customWidth="1"/>
    <col min="7" max="8" width="8.625" style="1" customWidth="1"/>
    <col min="9" max="9" width="8.5" style="1" customWidth="1"/>
    <col min="10" max="10" width="5.5" style="1" customWidth="1"/>
    <col min="11" max="11" width="5.25" style="1" customWidth="1"/>
    <col min="12" max="12" width="7.75" style="1" customWidth="1"/>
    <col min="13" max="13" width="8.5" style="1" customWidth="1"/>
    <col min="14" max="14" width="6.25" style="1" customWidth="1"/>
    <col min="15" max="15" width="9.5" style="1" customWidth="1"/>
    <col min="16" max="16" width="1.625" style="1" customWidth="1"/>
    <col min="17" max="17" width="9" style="1" hidden="1" customWidth="1"/>
    <col min="18" max="19" width="9.125" style="38" hidden="1" customWidth="1"/>
    <col min="20" max="20" width="9.625" style="38" hidden="1" customWidth="1"/>
    <col min="21" max="21" width="10.25" style="38" hidden="1" customWidth="1"/>
    <col min="22" max="22" width="9.125" style="38" hidden="1" customWidth="1"/>
    <col min="23" max="23" width="9" style="38" hidden="1" customWidth="1"/>
    <col min="24" max="24" width="9.625" style="38" hidden="1" customWidth="1"/>
    <col min="25" max="25" width="9" style="38" hidden="1" customWidth="1"/>
    <col min="26" max="30" width="9.125" style="38" hidden="1" customWidth="1"/>
    <col min="31" max="38" width="9" style="38" customWidth="1"/>
    <col min="39" max="41" width="9" style="1" customWidth="1"/>
    <col min="42" max="223" width="9" style="1"/>
    <col min="224" max="224" width="1" style="1" customWidth="1"/>
    <col min="225" max="225" width="2.25" style="1" customWidth="1"/>
    <col min="226" max="226" width="2.125" style="1" customWidth="1"/>
    <col min="227" max="238" width="8.625" style="1" customWidth="1"/>
    <col min="239" max="241" width="9" style="1"/>
    <col min="242" max="243" width="2.125" style="1" customWidth="1"/>
    <col min="244" max="244" width="4.125" style="1" customWidth="1"/>
    <col min="245" max="247" width="8.625" style="1" customWidth="1"/>
    <col min="248" max="250" width="0" style="1" hidden="1" customWidth="1"/>
    <col min="251" max="251" width="1.625" style="1" customWidth="1"/>
    <col min="252" max="479" width="9" style="1"/>
    <col min="480" max="480" width="1" style="1" customWidth="1"/>
    <col min="481" max="481" width="2.25" style="1" customWidth="1"/>
    <col min="482" max="482" width="2.125" style="1" customWidth="1"/>
    <col min="483" max="494" width="8.625" style="1" customWidth="1"/>
    <col min="495" max="497" width="9" style="1"/>
    <col min="498" max="499" width="2.125" style="1" customWidth="1"/>
    <col min="500" max="500" width="4.125" style="1" customWidth="1"/>
    <col min="501" max="503" width="8.625" style="1" customWidth="1"/>
    <col min="504" max="506" width="0" style="1" hidden="1" customWidth="1"/>
    <col min="507" max="507" width="1.625" style="1" customWidth="1"/>
    <col min="508" max="735" width="9" style="1"/>
    <col min="736" max="736" width="1" style="1" customWidth="1"/>
    <col min="737" max="737" width="2.25" style="1" customWidth="1"/>
    <col min="738" max="738" width="2.125" style="1" customWidth="1"/>
    <col min="739" max="750" width="8.625" style="1" customWidth="1"/>
    <col min="751" max="753" width="9" style="1"/>
    <col min="754" max="755" width="2.125" style="1" customWidth="1"/>
    <col min="756" max="756" width="4.125" style="1" customWidth="1"/>
    <col min="757" max="759" width="8.625" style="1" customWidth="1"/>
    <col min="760" max="762" width="0" style="1" hidden="1" customWidth="1"/>
    <col min="763" max="763" width="1.625" style="1" customWidth="1"/>
    <col min="764" max="991" width="9" style="1"/>
    <col min="992" max="992" width="1" style="1" customWidth="1"/>
    <col min="993" max="993" width="2.25" style="1" customWidth="1"/>
    <col min="994" max="994" width="2.125" style="1" customWidth="1"/>
    <col min="995" max="1006" width="8.625" style="1" customWidth="1"/>
    <col min="1007" max="1009" width="9" style="1"/>
    <col min="1010" max="1011" width="2.125" style="1" customWidth="1"/>
    <col min="1012" max="1012" width="4.125" style="1" customWidth="1"/>
    <col min="1013" max="1015" width="8.625" style="1" customWidth="1"/>
    <col min="1016" max="1018" width="0" style="1" hidden="1" customWidth="1"/>
    <col min="1019" max="1019" width="1.625" style="1" customWidth="1"/>
    <col min="1020" max="1247" width="9" style="1"/>
    <col min="1248" max="1248" width="1" style="1" customWidth="1"/>
    <col min="1249" max="1249" width="2.25" style="1" customWidth="1"/>
    <col min="1250" max="1250" width="2.125" style="1" customWidth="1"/>
    <col min="1251" max="1262" width="8.625" style="1" customWidth="1"/>
    <col min="1263" max="1265" width="9" style="1"/>
    <col min="1266" max="1267" width="2.125" style="1" customWidth="1"/>
    <col min="1268" max="1268" width="4.125" style="1" customWidth="1"/>
    <col min="1269" max="1271" width="8.625" style="1" customWidth="1"/>
    <col min="1272" max="1274" width="0" style="1" hidden="1" customWidth="1"/>
    <col min="1275" max="1275" width="1.625" style="1" customWidth="1"/>
    <col min="1276" max="1503" width="9" style="1"/>
    <col min="1504" max="1504" width="1" style="1" customWidth="1"/>
    <col min="1505" max="1505" width="2.25" style="1" customWidth="1"/>
    <col min="1506" max="1506" width="2.125" style="1" customWidth="1"/>
    <col min="1507" max="1518" width="8.625" style="1" customWidth="1"/>
    <col min="1519" max="1521" width="9" style="1"/>
    <col min="1522" max="1523" width="2.125" style="1" customWidth="1"/>
    <col min="1524" max="1524" width="4.125" style="1" customWidth="1"/>
    <col min="1525" max="1527" width="8.625" style="1" customWidth="1"/>
    <col min="1528" max="1530" width="0" style="1" hidden="1" customWidth="1"/>
    <col min="1531" max="1531" width="1.625" style="1" customWidth="1"/>
    <col min="1532" max="1759" width="9" style="1"/>
    <col min="1760" max="1760" width="1" style="1" customWidth="1"/>
    <col min="1761" max="1761" width="2.25" style="1" customWidth="1"/>
    <col min="1762" max="1762" width="2.125" style="1" customWidth="1"/>
    <col min="1763" max="1774" width="8.625" style="1" customWidth="1"/>
    <col min="1775" max="1777" width="9" style="1"/>
    <col min="1778" max="1779" width="2.125" style="1" customWidth="1"/>
    <col min="1780" max="1780" width="4.125" style="1" customWidth="1"/>
    <col min="1781" max="1783" width="8.625" style="1" customWidth="1"/>
    <col min="1784" max="1786" width="0" style="1" hidden="1" customWidth="1"/>
    <col min="1787" max="1787" width="1.625" style="1" customWidth="1"/>
    <col min="1788" max="2015" width="9" style="1"/>
    <col min="2016" max="2016" width="1" style="1" customWidth="1"/>
    <col min="2017" max="2017" width="2.25" style="1" customWidth="1"/>
    <col min="2018" max="2018" width="2.125" style="1" customWidth="1"/>
    <col min="2019" max="2030" width="8.625" style="1" customWidth="1"/>
    <col min="2031" max="2033" width="9" style="1"/>
    <col min="2034" max="2035" width="2.125" style="1" customWidth="1"/>
    <col min="2036" max="2036" width="4.125" style="1" customWidth="1"/>
    <col min="2037" max="2039" width="8.625" style="1" customWidth="1"/>
    <col min="2040" max="2042" width="0" style="1" hidden="1" customWidth="1"/>
    <col min="2043" max="2043" width="1.625" style="1" customWidth="1"/>
    <col min="2044" max="2271" width="9" style="1"/>
    <col min="2272" max="2272" width="1" style="1" customWidth="1"/>
    <col min="2273" max="2273" width="2.25" style="1" customWidth="1"/>
    <col min="2274" max="2274" width="2.125" style="1" customWidth="1"/>
    <col min="2275" max="2286" width="8.625" style="1" customWidth="1"/>
    <col min="2287" max="2289" width="9" style="1"/>
    <col min="2290" max="2291" width="2.125" style="1" customWidth="1"/>
    <col min="2292" max="2292" width="4.125" style="1" customWidth="1"/>
    <col min="2293" max="2295" width="8.625" style="1" customWidth="1"/>
    <col min="2296" max="2298" width="0" style="1" hidden="1" customWidth="1"/>
    <col min="2299" max="2299" width="1.625" style="1" customWidth="1"/>
    <col min="2300" max="2527" width="9" style="1"/>
    <col min="2528" max="2528" width="1" style="1" customWidth="1"/>
    <col min="2529" max="2529" width="2.25" style="1" customWidth="1"/>
    <col min="2530" max="2530" width="2.125" style="1" customWidth="1"/>
    <col min="2531" max="2542" width="8.625" style="1" customWidth="1"/>
    <col min="2543" max="2545" width="9" style="1"/>
    <col min="2546" max="2547" width="2.125" style="1" customWidth="1"/>
    <col min="2548" max="2548" width="4.125" style="1" customWidth="1"/>
    <col min="2549" max="2551" width="8.625" style="1" customWidth="1"/>
    <col min="2552" max="2554" width="0" style="1" hidden="1" customWidth="1"/>
    <col min="2555" max="2555" width="1.625" style="1" customWidth="1"/>
    <col min="2556" max="2783" width="9" style="1"/>
    <col min="2784" max="2784" width="1" style="1" customWidth="1"/>
    <col min="2785" max="2785" width="2.25" style="1" customWidth="1"/>
    <col min="2786" max="2786" width="2.125" style="1" customWidth="1"/>
    <col min="2787" max="2798" width="8.625" style="1" customWidth="1"/>
    <col min="2799" max="2801" width="9" style="1"/>
    <col min="2802" max="2803" width="2.125" style="1" customWidth="1"/>
    <col min="2804" max="2804" width="4.125" style="1" customWidth="1"/>
    <col min="2805" max="2807" width="8.625" style="1" customWidth="1"/>
    <col min="2808" max="2810" width="0" style="1" hidden="1" customWidth="1"/>
    <col min="2811" max="2811" width="1.625" style="1" customWidth="1"/>
    <col min="2812" max="3039" width="9" style="1"/>
    <col min="3040" max="3040" width="1" style="1" customWidth="1"/>
    <col min="3041" max="3041" width="2.25" style="1" customWidth="1"/>
    <col min="3042" max="3042" width="2.125" style="1" customWidth="1"/>
    <col min="3043" max="3054" width="8.625" style="1" customWidth="1"/>
    <col min="3055" max="3057" width="9" style="1"/>
    <col min="3058" max="3059" width="2.125" style="1" customWidth="1"/>
    <col min="3060" max="3060" width="4.125" style="1" customWidth="1"/>
    <col min="3061" max="3063" width="8.625" style="1" customWidth="1"/>
    <col min="3064" max="3066" width="0" style="1" hidden="1" customWidth="1"/>
    <col min="3067" max="3067" width="1.625" style="1" customWidth="1"/>
    <col min="3068" max="3295" width="9" style="1"/>
    <col min="3296" max="3296" width="1" style="1" customWidth="1"/>
    <col min="3297" max="3297" width="2.25" style="1" customWidth="1"/>
    <col min="3298" max="3298" width="2.125" style="1" customWidth="1"/>
    <col min="3299" max="3310" width="8.625" style="1" customWidth="1"/>
    <col min="3311" max="3313" width="9" style="1"/>
    <col min="3314" max="3315" width="2.125" style="1" customWidth="1"/>
    <col min="3316" max="3316" width="4.125" style="1" customWidth="1"/>
    <col min="3317" max="3319" width="8.625" style="1" customWidth="1"/>
    <col min="3320" max="3322" width="0" style="1" hidden="1" customWidth="1"/>
    <col min="3323" max="3323" width="1.625" style="1" customWidth="1"/>
    <col min="3324" max="3551" width="9" style="1"/>
    <col min="3552" max="3552" width="1" style="1" customWidth="1"/>
    <col min="3553" max="3553" width="2.25" style="1" customWidth="1"/>
    <col min="3554" max="3554" width="2.125" style="1" customWidth="1"/>
    <col min="3555" max="3566" width="8.625" style="1" customWidth="1"/>
    <col min="3567" max="3569" width="9" style="1"/>
    <col min="3570" max="3571" width="2.125" style="1" customWidth="1"/>
    <col min="3572" max="3572" width="4.125" style="1" customWidth="1"/>
    <col min="3573" max="3575" width="8.625" style="1" customWidth="1"/>
    <col min="3576" max="3578" width="0" style="1" hidden="1" customWidth="1"/>
    <col min="3579" max="3579" width="1.625" style="1" customWidth="1"/>
    <col min="3580" max="3807" width="9" style="1"/>
    <col min="3808" max="3808" width="1" style="1" customWidth="1"/>
    <col min="3809" max="3809" width="2.25" style="1" customWidth="1"/>
    <col min="3810" max="3810" width="2.125" style="1" customWidth="1"/>
    <col min="3811" max="3822" width="8.625" style="1" customWidth="1"/>
    <col min="3823" max="3825" width="9" style="1"/>
    <col min="3826" max="3827" width="2.125" style="1" customWidth="1"/>
    <col min="3828" max="3828" width="4.125" style="1" customWidth="1"/>
    <col min="3829" max="3831" width="8.625" style="1" customWidth="1"/>
    <col min="3832" max="3834" width="0" style="1" hidden="1" customWidth="1"/>
    <col min="3835" max="3835" width="1.625" style="1" customWidth="1"/>
    <col min="3836" max="4063" width="9" style="1"/>
    <col min="4064" max="4064" width="1" style="1" customWidth="1"/>
    <col min="4065" max="4065" width="2.25" style="1" customWidth="1"/>
    <col min="4066" max="4066" width="2.125" style="1" customWidth="1"/>
    <col min="4067" max="4078" width="8.625" style="1" customWidth="1"/>
    <col min="4079" max="4081" width="9" style="1"/>
    <col min="4082" max="4083" width="2.125" style="1" customWidth="1"/>
    <col min="4084" max="4084" width="4.125" style="1" customWidth="1"/>
    <col min="4085" max="4087" width="8.625" style="1" customWidth="1"/>
    <col min="4088" max="4090" width="0" style="1" hidden="1" customWidth="1"/>
    <col min="4091" max="4091" width="1.625" style="1" customWidth="1"/>
    <col min="4092" max="4319" width="9" style="1"/>
    <col min="4320" max="4320" width="1" style="1" customWidth="1"/>
    <col min="4321" max="4321" width="2.25" style="1" customWidth="1"/>
    <col min="4322" max="4322" width="2.125" style="1" customWidth="1"/>
    <col min="4323" max="4334" width="8.625" style="1" customWidth="1"/>
    <col min="4335" max="4337" width="9" style="1"/>
    <col min="4338" max="4339" width="2.125" style="1" customWidth="1"/>
    <col min="4340" max="4340" width="4.125" style="1" customWidth="1"/>
    <col min="4341" max="4343" width="8.625" style="1" customWidth="1"/>
    <col min="4344" max="4346" width="0" style="1" hidden="1" customWidth="1"/>
    <col min="4347" max="4347" width="1.625" style="1" customWidth="1"/>
    <col min="4348" max="4575" width="9" style="1"/>
    <col min="4576" max="4576" width="1" style="1" customWidth="1"/>
    <col min="4577" max="4577" width="2.25" style="1" customWidth="1"/>
    <col min="4578" max="4578" width="2.125" style="1" customWidth="1"/>
    <col min="4579" max="4590" width="8.625" style="1" customWidth="1"/>
    <col min="4591" max="4593" width="9" style="1"/>
    <col min="4594" max="4595" width="2.125" style="1" customWidth="1"/>
    <col min="4596" max="4596" width="4.125" style="1" customWidth="1"/>
    <col min="4597" max="4599" width="8.625" style="1" customWidth="1"/>
    <col min="4600" max="4602" width="0" style="1" hidden="1" customWidth="1"/>
    <col min="4603" max="4603" width="1.625" style="1" customWidth="1"/>
    <col min="4604" max="4831" width="9" style="1"/>
    <col min="4832" max="4832" width="1" style="1" customWidth="1"/>
    <col min="4833" max="4833" width="2.25" style="1" customWidth="1"/>
    <col min="4834" max="4834" width="2.125" style="1" customWidth="1"/>
    <col min="4835" max="4846" width="8.625" style="1" customWidth="1"/>
    <col min="4847" max="4849" width="9" style="1"/>
    <col min="4850" max="4851" width="2.125" style="1" customWidth="1"/>
    <col min="4852" max="4852" width="4.125" style="1" customWidth="1"/>
    <col min="4853" max="4855" width="8.625" style="1" customWidth="1"/>
    <col min="4856" max="4858" width="0" style="1" hidden="1" customWidth="1"/>
    <col min="4859" max="4859" width="1.625" style="1" customWidth="1"/>
    <col min="4860" max="5087" width="9" style="1"/>
    <col min="5088" max="5088" width="1" style="1" customWidth="1"/>
    <col min="5089" max="5089" width="2.25" style="1" customWidth="1"/>
    <col min="5090" max="5090" width="2.125" style="1" customWidth="1"/>
    <col min="5091" max="5102" width="8.625" style="1" customWidth="1"/>
    <col min="5103" max="5105" width="9" style="1"/>
    <col min="5106" max="5107" width="2.125" style="1" customWidth="1"/>
    <col min="5108" max="5108" width="4.125" style="1" customWidth="1"/>
    <col min="5109" max="5111" width="8.625" style="1" customWidth="1"/>
    <col min="5112" max="5114" width="0" style="1" hidden="1" customWidth="1"/>
    <col min="5115" max="5115" width="1.625" style="1" customWidth="1"/>
    <col min="5116" max="5343" width="9" style="1"/>
    <col min="5344" max="5344" width="1" style="1" customWidth="1"/>
    <col min="5345" max="5345" width="2.25" style="1" customWidth="1"/>
    <col min="5346" max="5346" width="2.125" style="1" customWidth="1"/>
    <col min="5347" max="5358" width="8.625" style="1" customWidth="1"/>
    <col min="5359" max="5361" width="9" style="1"/>
    <col min="5362" max="5363" width="2.125" style="1" customWidth="1"/>
    <col min="5364" max="5364" width="4.125" style="1" customWidth="1"/>
    <col min="5365" max="5367" width="8.625" style="1" customWidth="1"/>
    <col min="5368" max="5370" width="0" style="1" hidden="1" customWidth="1"/>
    <col min="5371" max="5371" width="1.625" style="1" customWidth="1"/>
    <col min="5372" max="5599" width="9" style="1"/>
    <col min="5600" max="5600" width="1" style="1" customWidth="1"/>
    <col min="5601" max="5601" width="2.25" style="1" customWidth="1"/>
    <col min="5602" max="5602" width="2.125" style="1" customWidth="1"/>
    <col min="5603" max="5614" width="8.625" style="1" customWidth="1"/>
    <col min="5615" max="5617" width="9" style="1"/>
    <col min="5618" max="5619" width="2.125" style="1" customWidth="1"/>
    <col min="5620" max="5620" width="4.125" style="1" customWidth="1"/>
    <col min="5621" max="5623" width="8.625" style="1" customWidth="1"/>
    <col min="5624" max="5626" width="0" style="1" hidden="1" customWidth="1"/>
    <col min="5627" max="5627" width="1.625" style="1" customWidth="1"/>
    <col min="5628" max="5855" width="9" style="1"/>
    <col min="5856" max="5856" width="1" style="1" customWidth="1"/>
    <col min="5857" max="5857" width="2.25" style="1" customWidth="1"/>
    <col min="5858" max="5858" width="2.125" style="1" customWidth="1"/>
    <col min="5859" max="5870" width="8.625" style="1" customWidth="1"/>
    <col min="5871" max="5873" width="9" style="1"/>
    <col min="5874" max="5875" width="2.125" style="1" customWidth="1"/>
    <col min="5876" max="5876" width="4.125" style="1" customWidth="1"/>
    <col min="5877" max="5879" width="8.625" style="1" customWidth="1"/>
    <col min="5880" max="5882" width="0" style="1" hidden="1" customWidth="1"/>
    <col min="5883" max="5883" width="1.625" style="1" customWidth="1"/>
    <col min="5884" max="6111" width="9" style="1"/>
    <col min="6112" max="6112" width="1" style="1" customWidth="1"/>
    <col min="6113" max="6113" width="2.25" style="1" customWidth="1"/>
    <col min="6114" max="6114" width="2.125" style="1" customWidth="1"/>
    <col min="6115" max="6126" width="8.625" style="1" customWidth="1"/>
    <col min="6127" max="6129" width="9" style="1"/>
    <col min="6130" max="6131" width="2.125" style="1" customWidth="1"/>
    <col min="6132" max="6132" width="4.125" style="1" customWidth="1"/>
    <col min="6133" max="6135" width="8.625" style="1" customWidth="1"/>
    <col min="6136" max="6138" width="0" style="1" hidden="1" customWidth="1"/>
    <col min="6139" max="6139" width="1.625" style="1" customWidth="1"/>
    <col min="6140" max="6367" width="9" style="1"/>
    <col min="6368" max="6368" width="1" style="1" customWidth="1"/>
    <col min="6369" max="6369" width="2.25" style="1" customWidth="1"/>
    <col min="6370" max="6370" width="2.125" style="1" customWidth="1"/>
    <col min="6371" max="6382" width="8.625" style="1" customWidth="1"/>
    <col min="6383" max="6385" width="9" style="1"/>
    <col min="6386" max="6387" width="2.125" style="1" customWidth="1"/>
    <col min="6388" max="6388" width="4.125" style="1" customWidth="1"/>
    <col min="6389" max="6391" width="8.625" style="1" customWidth="1"/>
    <col min="6392" max="6394" width="0" style="1" hidden="1" customWidth="1"/>
    <col min="6395" max="6395" width="1.625" style="1" customWidth="1"/>
    <col min="6396" max="6623" width="9" style="1"/>
    <col min="6624" max="6624" width="1" style="1" customWidth="1"/>
    <col min="6625" max="6625" width="2.25" style="1" customWidth="1"/>
    <col min="6626" max="6626" width="2.125" style="1" customWidth="1"/>
    <col min="6627" max="6638" width="8.625" style="1" customWidth="1"/>
    <col min="6639" max="6641" width="9" style="1"/>
    <col min="6642" max="6643" width="2.125" style="1" customWidth="1"/>
    <col min="6644" max="6644" width="4.125" style="1" customWidth="1"/>
    <col min="6645" max="6647" width="8.625" style="1" customWidth="1"/>
    <col min="6648" max="6650" width="0" style="1" hidden="1" customWidth="1"/>
    <col min="6651" max="6651" width="1.625" style="1" customWidth="1"/>
    <col min="6652" max="6879" width="9" style="1"/>
    <col min="6880" max="6880" width="1" style="1" customWidth="1"/>
    <col min="6881" max="6881" width="2.25" style="1" customWidth="1"/>
    <col min="6882" max="6882" width="2.125" style="1" customWidth="1"/>
    <col min="6883" max="6894" width="8.625" style="1" customWidth="1"/>
    <col min="6895" max="6897" width="9" style="1"/>
    <col min="6898" max="6899" width="2.125" style="1" customWidth="1"/>
    <col min="6900" max="6900" width="4.125" style="1" customWidth="1"/>
    <col min="6901" max="6903" width="8.625" style="1" customWidth="1"/>
    <col min="6904" max="6906" width="0" style="1" hidden="1" customWidth="1"/>
    <col min="6907" max="6907" width="1.625" style="1" customWidth="1"/>
    <col min="6908" max="7135" width="9" style="1"/>
    <col min="7136" max="7136" width="1" style="1" customWidth="1"/>
    <col min="7137" max="7137" width="2.25" style="1" customWidth="1"/>
    <col min="7138" max="7138" width="2.125" style="1" customWidth="1"/>
    <col min="7139" max="7150" width="8.625" style="1" customWidth="1"/>
    <col min="7151" max="7153" width="9" style="1"/>
    <col min="7154" max="7155" width="2.125" style="1" customWidth="1"/>
    <col min="7156" max="7156" width="4.125" style="1" customWidth="1"/>
    <col min="7157" max="7159" width="8.625" style="1" customWidth="1"/>
    <col min="7160" max="7162" width="0" style="1" hidden="1" customWidth="1"/>
    <col min="7163" max="7163" width="1.625" style="1" customWidth="1"/>
    <col min="7164" max="7391" width="9" style="1"/>
    <col min="7392" max="7392" width="1" style="1" customWidth="1"/>
    <col min="7393" max="7393" width="2.25" style="1" customWidth="1"/>
    <col min="7394" max="7394" width="2.125" style="1" customWidth="1"/>
    <col min="7395" max="7406" width="8.625" style="1" customWidth="1"/>
    <col min="7407" max="7409" width="9" style="1"/>
    <col min="7410" max="7411" width="2.125" style="1" customWidth="1"/>
    <col min="7412" max="7412" width="4.125" style="1" customWidth="1"/>
    <col min="7413" max="7415" width="8.625" style="1" customWidth="1"/>
    <col min="7416" max="7418" width="0" style="1" hidden="1" customWidth="1"/>
    <col min="7419" max="7419" width="1.625" style="1" customWidth="1"/>
    <col min="7420" max="7647" width="9" style="1"/>
    <col min="7648" max="7648" width="1" style="1" customWidth="1"/>
    <col min="7649" max="7649" width="2.25" style="1" customWidth="1"/>
    <col min="7650" max="7650" width="2.125" style="1" customWidth="1"/>
    <col min="7651" max="7662" width="8.625" style="1" customWidth="1"/>
    <col min="7663" max="7665" width="9" style="1"/>
    <col min="7666" max="7667" width="2.125" style="1" customWidth="1"/>
    <col min="7668" max="7668" width="4.125" style="1" customWidth="1"/>
    <col min="7669" max="7671" width="8.625" style="1" customWidth="1"/>
    <col min="7672" max="7674" width="0" style="1" hidden="1" customWidth="1"/>
    <col min="7675" max="7675" width="1.625" style="1" customWidth="1"/>
    <col min="7676" max="7903" width="9" style="1"/>
    <col min="7904" max="7904" width="1" style="1" customWidth="1"/>
    <col min="7905" max="7905" width="2.25" style="1" customWidth="1"/>
    <col min="7906" max="7906" width="2.125" style="1" customWidth="1"/>
    <col min="7907" max="7918" width="8.625" style="1" customWidth="1"/>
    <col min="7919" max="7921" width="9" style="1"/>
    <col min="7922" max="7923" width="2.125" style="1" customWidth="1"/>
    <col min="7924" max="7924" width="4.125" style="1" customWidth="1"/>
    <col min="7925" max="7927" width="8.625" style="1" customWidth="1"/>
    <col min="7928" max="7930" width="0" style="1" hidden="1" customWidth="1"/>
    <col min="7931" max="7931" width="1.625" style="1" customWidth="1"/>
    <col min="7932" max="8159" width="9" style="1"/>
    <col min="8160" max="8160" width="1" style="1" customWidth="1"/>
    <col min="8161" max="8161" width="2.25" style="1" customWidth="1"/>
    <col min="8162" max="8162" width="2.125" style="1" customWidth="1"/>
    <col min="8163" max="8174" width="8.625" style="1" customWidth="1"/>
    <col min="8175" max="8177" width="9" style="1"/>
    <col min="8178" max="8179" width="2.125" style="1" customWidth="1"/>
    <col min="8180" max="8180" width="4.125" style="1" customWidth="1"/>
    <col min="8181" max="8183" width="8.625" style="1" customWidth="1"/>
    <col min="8184" max="8186" width="0" style="1" hidden="1" customWidth="1"/>
    <col min="8187" max="8187" width="1.625" style="1" customWidth="1"/>
    <col min="8188" max="8415" width="9" style="1"/>
    <col min="8416" max="8416" width="1" style="1" customWidth="1"/>
    <col min="8417" max="8417" width="2.25" style="1" customWidth="1"/>
    <col min="8418" max="8418" width="2.125" style="1" customWidth="1"/>
    <col min="8419" max="8430" width="8.625" style="1" customWidth="1"/>
    <col min="8431" max="8433" width="9" style="1"/>
    <col min="8434" max="8435" width="2.125" style="1" customWidth="1"/>
    <col min="8436" max="8436" width="4.125" style="1" customWidth="1"/>
    <col min="8437" max="8439" width="8.625" style="1" customWidth="1"/>
    <col min="8440" max="8442" width="0" style="1" hidden="1" customWidth="1"/>
    <col min="8443" max="8443" width="1.625" style="1" customWidth="1"/>
    <col min="8444" max="8671" width="9" style="1"/>
    <col min="8672" max="8672" width="1" style="1" customWidth="1"/>
    <col min="8673" max="8673" width="2.25" style="1" customWidth="1"/>
    <col min="8674" max="8674" width="2.125" style="1" customWidth="1"/>
    <col min="8675" max="8686" width="8.625" style="1" customWidth="1"/>
    <col min="8687" max="8689" width="9" style="1"/>
    <col min="8690" max="8691" width="2.125" style="1" customWidth="1"/>
    <col min="8692" max="8692" width="4.125" style="1" customWidth="1"/>
    <col min="8693" max="8695" width="8.625" style="1" customWidth="1"/>
    <col min="8696" max="8698" width="0" style="1" hidden="1" customWidth="1"/>
    <col min="8699" max="8699" width="1.625" style="1" customWidth="1"/>
    <col min="8700" max="8927" width="9" style="1"/>
    <col min="8928" max="8928" width="1" style="1" customWidth="1"/>
    <col min="8929" max="8929" width="2.25" style="1" customWidth="1"/>
    <col min="8930" max="8930" width="2.125" style="1" customWidth="1"/>
    <col min="8931" max="8942" width="8.625" style="1" customWidth="1"/>
    <col min="8943" max="8945" width="9" style="1"/>
    <col min="8946" max="8947" width="2.125" style="1" customWidth="1"/>
    <col min="8948" max="8948" width="4.125" style="1" customWidth="1"/>
    <col min="8949" max="8951" width="8.625" style="1" customWidth="1"/>
    <col min="8952" max="8954" width="0" style="1" hidden="1" customWidth="1"/>
    <col min="8955" max="8955" width="1.625" style="1" customWidth="1"/>
    <col min="8956" max="9183" width="9" style="1"/>
    <col min="9184" max="9184" width="1" style="1" customWidth="1"/>
    <col min="9185" max="9185" width="2.25" style="1" customWidth="1"/>
    <col min="9186" max="9186" width="2.125" style="1" customWidth="1"/>
    <col min="9187" max="9198" width="8.625" style="1" customWidth="1"/>
    <col min="9199" max="9201" width="9" style="1"/>
    <col min="9202" max="9203" width="2.125" style="1" customWidth="1"/>
    <col min="9204" max="9204" width="4.125" style="1" customWidth="1"/>
    <col min="9205" max="9207" width="8.625" style="1" customWidth="1"/>
    <col min="9208" max="9210" width="0" style="1" hidden="1" customWidth="1"/>
    <col min="9211" max="9211" width="1.625" style="1" customWidth="1"/>
    <col min="9212" max="9439" width="9" style="1"/>
    <col min="9440" max="9440" width="1" style="1" customWidth="1"/>
    <col min="9441" max="9441" width="2.25" style="1" customWidth="1"/>
    <col min="9442" max="9442" width="2.125" style="1" customWidth="1"/>
    <col min="9443" max="9454" width="8.625" style="1" customWidth="1"/>
    <col min="9455" max="9457" width="9" style="1"/>
    <col min="9458" max="9459" width="2.125" style="1" customWidth="1"/>
    <col min="9460" max="9460" width="4.125" style="1" customWidth="1"/>
    <col min="9461" max="9463" width="8.625" style="1" customWidth="1"/>
    <col min="9464" max="9466" width="0" style="1" hidden="1" customWidth="1"/>
    <col min="9467" max="9467" width="1.625" style="1" customWidth="1"/>
    <col min="9468" max="9695" width="9" style="1"/>
    <col min="9696" max="9696" width="1" style="1" customWidth="1"/>
    <col min="9697" max="9697" width="2.25" style="1" customWidth="1"/>
    <col min="9698" max="9698" width="2.125" style="1" customWidth="1"/>
    <col min="9699" max="9710" width="8.625" style="1" customWidth="1"/>
    <col min="9711" max="9713" width="9" style="1"/>
    <col min="9714" max="9715" width="2.125" style="1" customWidth="1"/>
    <col min="9716" max="9716" width="4.125" style="1" customWidth="1"/>
    <col min="9717" max="9719" width="8.625" style="1" customWidth="1"/>
    <col min="9720" max="9722" width="0" style="1" hidden="1" customWidth="1"/>
    <col min="9723" max="9723" width="1.625" style="1" customWidth="1"/>
    <col min="9724" max="9951" width="9" style="1"/>
    <col min="9952" max="9952" width="1" style="1" customWidth="1"/>
    <col min="9953" max="9953" width="2.25" style="1" customWidth="1"/>
    <col min="9954" max="9954" width="2.125" style="1" customWidth="1"/>
    <col min="9955" max="9966" width="8.625" style="1" customWidth="1"/>
    <col min="9967" max="9969" width="9" style="1"/>
    <col min="9970" max="9971" width="2.125" style="1" customWidth="1"/>
    <col min="9972" max="9972" width="4.125" style="1" customWidth="1"/>
    <col min="9973" max="9975" width="8.625" style="1" customWidth="1"/>
    <col min="9976" max="9978" width="0" style="1" hidden="1" customWidth="1"/>
    <col min="9979" max="9979" width="1.625" style="1" customWidth="1"/>
    <col min="9980" max="10207" width="9" style="1"/>
    <col min="10208" max="10208" width="1" style="1" customWidth="1"/>
    <col min="10209" max="10209" width="2.25" style="1" customWidth="1"/>
    <col min="10210" max="10210" width="2.125" style="1" customWidth="1"/>
    <col min="10211" max="10222" width="8.625" style="1" customWidth="1"/>
    <col min="10223" max="10225" width="9" style="1"/>
    <col min="10226" max="10227" width="2.125" style="1" customWidth="1"/>
    <col min="10228" max="10228" width="4.125" style="1" customWidth="1"/>
    <col min="10229" max="10231" width="8.625" style="1" customWidth="1"/>
    <col min="10232" max="10234" width="0" style="1" hidden="1" customWidth="1"/>
    <col min="10235" max="10235" width="1.625" style="1" customWidth="1"/>
    <col min="10236" max="10463" width="9" style="1"/>
    <col min="10464" max="10464" width="1" style="1" customWidth="1"/>
    <col min="10465" max="10465" width="2.25" style="1" customWidth="1"/>
    <col min="10466" max="10466" width="2.125" style="1" customWidth="1"/>
    <col min="10467" max="10478" width="8.625" style="1" customWidth="1"/>
    <col min="10479" max="10481" width="9" style="1"/>
    <col min="10482" max="10483" width="2.125" style="1" customWidth="1"/>
    <col min="10484" max="10484" width="4.125" style="1" customWidth="1"/>
    <col min="10485" max="10487" width="8.625" style="1" customWidth="1"/>
    <col min="10488" max="10490" width="0" style="1" hidden="1" customWidth="1"/>
    <col min="10491" max="10491" width="1.625" style="1" customWidth="1"/>
    <col min="10492" max="10719" width="9" style="1"/>
    <col min="10720" max="10720" width="1" style="1" customWidth="1"/>
    <col min="10721" max="10721" width="2.25" style="1" customWidth="1"/>
    <col min="10722" max="10722" width="2.125" style="1" customWidth="1"/>
    <col min="10723" max="10734" width="8.625" style="1" customWidth="1"/>
    <col min="10735" max="10737" width="9" style="1"/>
    <col min="10738" max="10739" width="2.125" style="1" customWidth="1"/>
    <col min="10740" max="10740" width="4.125" style="1" customWidth="1"/>
    <col min="10741" max="10743" width="8.625" style="1" customWidth="1"/>
    <col min="10744" max="10746" width="0" style="1" hidden="1" customWidth="1"/>
    <col min="10747" max="10747" width="1.625" style="1" customWidth="1"/>
    <col min="10748" max="10975" width="9" style="1"/>
    <col min="10976" max="10976" width="1" style="1" customWidth="1"/>
    <col min="10977" max="10977" width="2.25" style="1" customWidth="1"/>
    <col min="10978" max="10978" width="2.125" style="1" customWidth="1"/>
    <col min="10979" max="10990" width="8.625" style="1" customWidth="1"/>
    <col min="10991" max="10993" width="9" style="1"/>
    <col min="10994" max="10995" width="2.125" style="1" customWidth="1"/>
    <col min="10996" max="10996" width="4.125" style="1" customWidth="1"/>
    <col min="10997" max="10999" width="8.625" style="1" customWidth="1"/>
    <col min="11000" max="11002" width="0" style="1" hidden="1" customWidth="1"/>
    <col min="11003" max="11003" width="1.625" style="1" customWidth="1"/>
    <col min="11004" max="11231" width="9" style="1"/>
    <col min="11232" max="11232" width="1" style="1" customWidth="1"/>
    <col min="11233" max="11233" width="2.25" style="1" customWidth="1"/>
    <col min="11234" max="11234" width="2.125" style="1" customWidth="1"/>
    <col min="11235" max="11246" width="8.625" style="1" customWidth="1"/>
    <col min="11247" max="11249" width="9" style="1"/>
    <col min="11250" max="11251" width="2.125" style="1" customWidth="1"/>
    <col min="11252" max="11252" width="4.125" style="1" customWidth="1"/>
    <col min="11253" max="11255" width="8.625" style="1" customWidth="1"/>
    <col min="11256" max="11258" width="0" style="1" hidden="1" customWidth="1"/>
    <col min="11259" max="11259" width="1.625" style="1" customWidth="1"/>
    <col min="11260" max="11487" width="9" style="1"/>
    <col min="11488" max="11488" width="1" style="1" customWidth="1"/>
    <col min="11489" max="11489" width="2.25" style="1" customWidth="1"/>
    <col min="11490" max="11490" width="2.125" style="1" customWidth="1"/>
    <col min="11491" max="11502" width="8.625" style="1" customWidth="1"/>
    <col min="11503" max="11505" width="9" style="1"/>
    <col min="11506" max="11507" width="2.125" style="1" customWidth="1"/>
    <col min="11508" max="11508" width="4.125" style="1" customWidth="1"/>
    <col min="11509" max="11511" width="8.625" style="1" customWidth="1"/>
    <col min="11512" max="11514" width="0" style="1" hidden="1" customWidth="1"/>
    <col min="11515" max="11515" width="1.625" style="1" customWidth="1"/>
    <col min="11516" max="11743" width="9" style="1"/>
    <col min="11744" max="11744" width="1" style="1" customWidth="1"/>
    <col min="11745" max="11745" width="2.25" style="1" customWidth="1"/>
    <col min="11746" max="11746" width="2.125" style="1" customWidth="1"/>
    <col min="11747" max="11758" width="8.625" style="1" customWidth="1"/>
    <col min="11759" max="11761" width="9" style="1"/>
    <col min="11762" max="11763" width="2.125" style="1" customWidth="1"/>
    <col min="11764" max="11764" width="4.125" style="1" customWidth="1"/>
    <col min="11765" max="11767" width="8.625" style="1" customWidth="1"/>
    <col min="11768" max="11770" width="0" style="1" hidden="1" customWidth="1"/>
    <col min="11771" max="11771" width="1.625" style="1" customWidth="1"/>
    <col min="11772" max="11999" width="9" style="1"/>
    <col min="12000" max="12000" width="1" style="1" customWidth="1"/>
    <col min="12001" max="12001" width="2.25" style="1" customWidth="1"/>
    <col min="12002" max="12002" width="2.125" style="1" customWidth="1"/>
    <col min="12003" max="12014" width="8.625" style="1" customWidth="1"/>
    <col min="12015" max="12017" width="9" style="1"/>
    <col min="12018" max="12019" width="2.125" style="1" customWidth="1"/>
    <col min="12020" max="12020" width="4.125" style="1" customWidth="1"/>
    <col min="12021" max="12023" width="8.625" style="1" customWidth="1"/>
    <col min="12024" max="12026" width="0" style="1" hidden="1" customWidth="1"/>
    <col min="12027" max="12027" width="1.625" style="1" customWidth="1"/>
    <col min="12028" max="12255" width="9" style="1"/>
    <col min="12256" max="12256" width="1" style="1" customWidth="1"/>
    <col min="12257" max="12257" width="2.25" style="1" customWidth="1"/>
    <col min="12258" max="12258" width="2.125" style="1" customWidth="1"/>
    <col min="12259" max="12270" width="8.625" style="1" customWidth="1"/>
    <col min="12271" max="12273" width="9" style="1"/>
    <col min="12274" max="12275" width="2.125" style="1" customWidth="1"/>
    <col min="12276" max="12276" width="4.125" style="1" customWidth="1"/>
    <col min="12277" max="12279" width="8.625" style="1" customWidth="1"/>
    <col min="12280" max="12282" width="0" style="1" hidden="1" customWidth="1"/>
    <col min="12283" max="12283" width="1.625" style="1" customWidth="1"/>
    <col min="12284" max="12511" width="9" style="1"/>
    <col min="12512" max="12512" width="1" style="1" customWidth="1"/>
    <col min="12513" max="12513" width="2.25" style="1" customWidth="1"/>
    <col min="12514" max="12514" width="2.125" style="1" customWidth="1"/>
    <col min="12515" max="12526" width="8.625" style="1" customWidth="1"/>
    <col min="12527" max="12529" width="9" style="1"/>
    <col min="12530" max="12531" width="2.125" style="1" customWidth="1"/>
    <col min="12532" max="12532" width="4.125" style="1" customWidth="1"/>
    <col min="12533" max="12535" width="8.625" style="1" customWidth="1"/>
    <col min="12536" max="12538" width="0" style="1" hidden="1" customWidth="1"/>
    <col min="12539" max="12539" width="1.625" style="1" customWidth="1"/>
    <col min="12540" max="12767" width="9" style="1"/>
    <col min="12768" max="12768" width="1" style="1" customWidth="1"/>
    <col min="12769" max="12769" width="2.25" style="1" customWidth="1"/>
    <col min="12770" max="12770" width="2.125" style="1" customWidth="1"/>
    <col min="12771" max="12782" width="8.625" style="1" customWidth="1"/>
    <col min="12783" max="12785" width="9" style="1"/>
    <col min="12786" max="12787" width="2.125" style="1" customWidth="1"/>
    <col min="12788" max="12788" width="4.125" style="1" customWidth="1"/>
    <col min="12789" max="12791" width="8.625" style="1" customWidth="1"/>
    <col min="12792" max="12794" width="0" style="1" hidden="1" customWidth="1"/>
    <col min="12795" max="12795" width="1.625" style="1" customWidth="1"/>
    <col min="12796" max="13023" width="9" style="1"/>
    <col min="13024" max="13024" width="1" style="1" customWidth="1"/>
    <col min="13025" max="13025" width="2.25" style="1" customWidth="1"/>
    <col min="13026" max="13026" width="2.125" style="1" customWidth="1"/>
    <col min="13027" max="13038" width="8.625" style="1" customWidth="1"/>
    <col min="13039" max="13041" width="9" style="1"/>
    <col min="13042" max="13043" width="2.125" style="1" customWidth="1"/>
    <col min="13044" max="13044" width="4.125" style="1" customWidth="1"/>
    <col min="13045" max="13047" width="8.625" style="1" customWidth="1"/>
    <col min="13048" max="13050" width="0" style="1" hidden="1" customWidth="1"/>
    <col min="13051" max="13051" width="1.625" style="1" customWidth="1"/>
    <col min="13052" max="13279" width="9" style="1"/>
    <col min="13280" max="13280" width="1" style="1" customWidth="1"/>
    <col min="13281" max="13281" width="2.25" style="1" customWidth="1"/>
    <col min="13282" max="13282" width="2.125" style="1" customWidth="1"/>
    <col min="13283" max="13294" width="8.625" style="1" customWidth="1"/>
    <col min="13295" max="13297" width="9" style="1"/>
    <col min="13298" max="13299" width="2.125" style="1" customWidth="1"/>
    <col min="13300" max="13300" width="4.125" style="1" customWidth="1"/>
    <col min="13301" max="13303" width="8.625" style="1" customWidth="1"/>
    <col min="13304" max="13306" width="0" style="1" hidden="1" customWidth="1"/>
    <col min="13307" max="13307" width="1.625" style="1" customWidth="1"/>
    <col min="13308" max="13535" width="9" style="1"/>
    <col min="13536" max="13536" width="1" style="1" customWidth="1"/>
    <col min="13537" max="13537" width="2.25" style="1" customWidth="1"/>
    <col min="13538" max="13538" width="2.125" style="1" customWidth="1"/>
    <col min="13539" max="13550" width="8.625" style="1" customWidth="1"/>
    <col min="13551" max="13553" width="9" style="1"/>
    <col min="13554" max="13555" width="2.125" style="1" customWidth="1"/>
    <col min="13556" max="13556" width="4.125" style="1" customWidth="1"/>
    <col min="13557" max="13559" width="8.625" style="1" customWidth="1"/>
    <col min="13560" max="13562" width="0" style="1" hidden="1" customWidth="1"/>
    <col min="13563" max="13563" width="1.625" style="1" customWidth="1"/>
    <col min="13564" max="13791" width="9" style="1"/>
    <col min="13792" max="13792" width="1" style="1" customWidth="1"/>
    <col min="13793" max="13793" width="2.25" style="1" customWidth="1"/>
    <col min="13794" max="13794" width="2.125" style="1" customWidth="1"/>
    <col min="13795" max="13806" width="8.625" style="1" customWidth="1"/>
    <col min="13807" max="13809" width="9" style="1"/>
    <col min="13810" max="13811" width="2.125" style="1" customWidth="1"/>
    <col min="13812" max="13812" width="4.125" style="1" customWidth="1"/>
    <col min="13813" max="13815" width="8.625" style="1" customWidth="1"/>
    <col min="13816" max="13818" width="0" style="1" hidden="1" customWidth="1"/>
    <col min="13819" max="13819" width="1.625" style="1" customWidth="1"/>
    <col min="13820" max="14047" width="9" style="1"/>
    <col min="14048" max="14048" width="1" style="1" customWidth="1"/>
    <col min="14049" max="14049" width="2.25" style="1" customWidth="1"/>
    <col min="14050" max="14050" width="2.125" style="1" customWidth="1"/>
    <col min="14051" max="14062" width="8.625" style="1" customWidth="1"/>
    <col min="14063" max="14065" width="9" style="1"/>
    <col min="14066" max="14067" width="2.125" style="1" customWidth="1"/>
    <col min="14068" max="14068" width="4.125" style="1" customWidth="1"/>
    <col min="14069" max="14071" width="8.625" style="1" customWidth="1"/>
    <col min="14072" max="14074" width="0" style="1" hidden="1" customWidth="1"/>
    <col min="14075" max="14075" width="1.625" style="1" customWidth="1"/>
    <col min="14076" max="14303" width="9" style="1"/>
    <col min="14304" max="14304" width="1" style="1" customWidth="1"/>
    <col min="14305" max="14305" width="2.25" style="1" customWidth="1"/>
    <col min="14306" max="14306" width="2.125" style="1" customWidth="1"/>
    <col min="14307" max="14318" width="8.625" style="1" customWidth="1"/>
    <col min="14319" max="14321" width="9" style="1"/>
    <col min="14322" max="14323" width="2.125" style="1" customWidth="1"/>
    <col min="14324" max="14324" width="4.125" style="1" customWidth="1"/>
    <col min="14325" max="14327" width="8.625" style="1" customWidth="1"/>
    <col min="14328" max="14330" width="0" style="1" hidden="1" customWidth="1"/>
    <col min="14331" max="14331" width="1.625" style="1" customWidth="1"/>
    <col min="14332" max="14559" width="9" style="1"/>
    <col min="14560" max="14560" width="1" style="1" customWidth="1"/>
    <col min="14561" max="14561" width="2.25" style="1" customWidth="1"/>
    <col min="14562" max="14562" width="2.125" style="1" customWidth="1"/>
    <col min="14563" max="14574" width="8.625" style="1" customWidth="1"/>
    <col min="14575" max="14577" width="9" style="1"/>
    <col min="14578" max="14579" width="2.125" style="1" customWidth="1"/>
    <col min="14580" max="14580" width="4.125" style="1" customWidth="1"/>
    <col min="14581" max="14583" width="8.625" style="1" customWidth="1"/>
    <col min="14584" max="14586" width="0" style="1" hidden="1" customWidth="1"/>
    <col min="14587" max="14587" width="1.625" style="1" customWidth="1"/>
    <col min="14588" max="14815" width="9" style="1"/>
    <col min="14816" max="14816" width="1" style="1" customWidth="1"/>
    <col min="14817" max="14817" width="2.25" style="1" customWidth="1"/>
    <col min="14818" max="14818" width="2.125" style="1" customWidth="1"/>
    <col min="14819" max="14830" width="8.625" style="1" customWidth="1"/>
    <col min="14831" max="14833" width="9" style="1"/>
    <col min="14834" max="14835" width="2.125" style="1" customWidth="1"/>
    <col min="14836" max="14836" width="4.125" style="1" customWidth="1"/>
    <col min="14837" max="14839" width="8.625" style="1" customWidth="1"/>
    <col min="14840" max="14842" width="0" style="1" hidden="1" customWidth="1"/>
    <col min="14843" max="14843" width="1.625" style="1" customWidth="1"/>
    <col min="14844" max="15071" width="9" style="1"/>
    <col min="15072" max="15072" width="1" style="1" customWidth="1"/>
    <col min="15073" max="15073" width="2.25" style="1" customWidth="1"/>
    <col min="15074" max="15074" width="2.125" style="1" customWidth="1"/>
    <col min="15075" max="15086" width="8.625" style="1" customWidth="1"/>
    <col min="15087" max="15089" width="9" style="1"/>
    <col min="15090" max="15091" width="2.125" style="1" customWidth="1"/>
    <col min="15092" max="15092" width="4.125" style="1" customWidth="1"/>
    <col min="15093" max="15095" width="8.625" style="1" customWidth="1"/>
    <col min="15096" max="15098" width="0" style="1" hidden="1" customWidth="1"/>
    <col min="15099" max="15099" width="1.625" style="1" customWidth="1"/>
    <col min="15100" max="15327" width="9" style="1"/>
    <col min="15328" max="15328" width="1" style="1" customWidth="1"/>
    <col min="15329" max="15329" width="2.25" style="1" customWidth="1"/>
    <col min="15330" max="15330" width="2.125" style="1" customWidth="1"/>
    <col min="15331" max="15342" width="8.625" style="1" customWidth="1"/>
    <col min="15343" max="15345" width="9" style="1"/>
    <col min="15346" max="15347" width="2.125" style="1" customWidth="1"/>
    <col min="15348" max="15348" width="4.125" style="1" customWidth="1"/>
    <col min="15349" max="15351" width="8.625" style="1" customWidth="1"/>
    <col min="15352" max="15354" width="0" style="1" hidden="1" customWidth="1"/>
    <col min="15355" max="15355" width="1.625" style="1" customWidth="1"/>
    <col min="15356" max="15583" width="9" style="1"/>
    <col min="15584" max="15584" width="1" style="1" customWidth="1"/>
    <col min="15585" max="15585" width="2.25" style="1" customWidth="1"/>
    <col min="15586" max="15586" width="2.125" style="1" customWidth="1"/>
    <col min="15587" max="15598" width="8.625" style="1" customWidth="1"/>
    <col min="15599" max="15601" width="9" style="1"/>
    <col min="15602" max="15603" width="2.125" style="1" customWidth="1"/>
    <col min="15604" max="15604" width="4.125" style="1" customWidth="1"/>
    <col min="15605" max="15607" width="8.625" style="1" customWidth="1"/>
    <col min="15608" max="15610" width="0" style="1" hidden="1" customWidth="1"/>
    <col min="15611" max="15611" width="1.625" style="1" customWidth="1"/>
    <col min="15612" max="15839" width="9" style="1"/>
    <col min="15840" max="15840" width="1" style="1" customWidth="1"/>
    <col min="15841" max="15841" width="2.25" style="1" customWidth="1"/>
    <col min="15842" max="15842" width="2.125" style="1" customWidth="1"/>
    <col min="15843" max="15854" width="8.625" style="1" customWidth="1"/>
    <col min="15855" max="15857" width="9" style="1"/>
    <col min="15858" max="15859" width="2.125" style="1" customWidth="1"/>
    <col min="15860" max="15860" width="4.125" style="1" customWidth="1"/>
    <col min="15861" max="15863" width="8.625" style="1" customWidth="1"/>
    <col min="15864" max="15866" width="0" style="1" hidden="1" customWidth="1"/>
    <col min="15867" max="15867" width="1.625" style="1" customWidth="1"/>
    <col min="15868" max="16095" width="9" style="1"/>
    <col min="16096" max="16096" width="1" style="1" customWidth="1"/>
    <col min="16097" max="16097" width="2.25" style="1" customWidth="1"/>
    <col min="16098" max="16098" width="2.125" style="1" customWidth="1"/>
    <col min="16099" max="16110" width="8.625" style="1" customWidth="1"/>
    <col min="16111" max="16113" width="9" style="1"/>
    <col min="16114" max="16115" width="2.125" style="1" customWidth="1"/>
    <col min="16116" max="16116" width="4.125" style="1" customWidth="1"/>
    <col min="16117" max="16119" width="8.625" style="1" customWidth="1"/>
    <col min="16120" max="16122" width="0" style="1" hidden="1" customWidth="1"/>
    <col min="16123" max="16123" width="1.625" style="1" customWidth="1"/>
    <col min="16124" max="16384" width="9" style="1"/>
  </cols>
  <sheetData>
    <row r="1" spans="2:21" ht="5.25" customHeight="1" x14ac:dyDescent="0.15"/>
    <row r="2" spans="2:21" ht="13.5" customHeight="1" x14ac:dyDescent="0.15">
      <c r="B2" s="2" t="s">
        <v>81</v>
      </c>
      <c r="C2" s="2"/>
      <c r="D2" s="2"/>
      <c r="E2" s="18"/>
      <c r="F2" s="18"/>
      <c r="G2" s="18"/>
      <c r="H2" s="18"/>
      <c r="I2" s="18"/>
      <c r="J2" s="18"/>
      <c r="K2" s="18"/>
      <c r="L2" s="18"/>
      <c r="M2" s="18"/>
      <c r="N2" s="18"/>
      <c r="O2" s="18"/>
      <c r="P2" s="18"/>
      <c r="Q2" s="3"/>
    </row>
    <row r="3" spans="2:21" ht="13.5" customHeight="1" x14ac:dyDescent="0.15">
      <c r="B3" s="5"/>
      <c r="C3" s="18"/>
      <c r="D3" s="18"/>
      <c r="E3" s="18"/>
      <c r="F3" s="18"/>
      <c r="G3" s="18"/>
      <c r="H3" s="18"/>
      <c r="I3" s="18"/>
      <c r="J3" s="18"/>
      <c r="K3" s="18"/>
      <c r="L3" s="18"/>
      <c r="M3" s="157">
        <f ca="1">TODAY()</f>
        <v>43280</v>
      </c>
      <c r="N3" s="157"/>
      <c r="O3" s="157"/>
      <c r="P3" s="18"/>
      <c r="Q3" s="3"/>
    </row>
    <row r="4" spans="2:21" ht="24" customHeight="1" x14ac:dyDescent="0.15">
      <c r="B4" s="5"/>
      <c r="C4" s="114" t="s">
        <v>0</v>
      </c>
      <c r="D4" s="23"/>
      <c r="E4" s="23"/>
      <c r="F4" s="6"/>
      <c r="G4" s="149"/>
      <c r="H4" s="11"/>
      <c r="I4" s="100"/>
      <c r="J4" s="100"/>
      <c r="K4" s="6"/>
      <c r="L4" s="6"/>
      <c r="M4" s="6"/>
      <c r="N4" s="101"/>
      <c r="O4" s="101"/>
      <c r="P4" s="18"/>
      <c r="Q4" s="4"/>
    </row>
    <row r="5" spans="2:21" ht="13.5" customHeight="1" x14ac:dyDescent="0.15">
      <c r="B5" s="5"/>
      <c r="C5" s="6"/>
      <c r="D5" s="6"/>
      <c r="E5" s="18"/>
      <c r="F5" s="7"/>
      <c r="G5" s="18"/>
      <c r="H5" s="18"/>
      <c r="I5" s="18"/>
      <c r="J5" s="18"/>
      <c r="K5" s="18"/>
      <c r="L5" s="18"/>
      <c r="M5" s="18"/>
      <c r="N5" s="7"/>
      <c r="O5" s="7"/>
      <c r="P5" s="8"/>
      <c r="Q5" s="10"/>
      <c r="R5" s="38" t="s">
        <v>116</v>
      </c>
    </row>
    <row r="6" spans="2:21" ht="13.5" customHeight="1" x14ac:dyDescent="0.15">
      <c r="B6" s="5"/>
      <c r="C6" s="6"/>
      <c r="D6" s="23" t="s">
        <v>25</v>
      </c>
      <c r="E6" s="6"/>
      <c r="F6" s="18"/>
      <c r="G6" s="7"/>
      <c r="H6" s="18"/>
      <c r="I6" s="18"/>
      <c r="J6" s="18"/>
      <c r="K6" s="18"/>
      <c r="L6" s="18"/>
      <c r="M6" s="18"/>
      <c r="N6" s="18"/>
      <c r="O6" s="18"/>
      <c r="P6" s="8"/>
      <c r="Q6" s="10"/>
      <c r="R6" s="158" t="s">
        <v>17</v>
      </c>
      <c r="S6" s="159"/>
      <c r="T6" s="164" t="s">
        <v>18</v>
      </c>
      <c r="U6" s="167" t="s">
        <v>19</v>
      </c>
    </row>
    <row r="7" spans="2:21" ht="13.5" customHeight="1" x14ac:dyDescent="0.15">
      <c r="B7" s="5"/>
      <c r="C7" s="6"/>
      <c r="D7" s="23"/>
      <c r="E7" s="6"/>
      <c r="F7" s="18"/>
      <c r="G7" s="7"/>
      <c r="H7" s="18"/>
      <c r="I7" s="18"/>
      <c r="J7" s="18"/>
      <c r="K7" s="18"/>
      <c r="L7" s="18"/>
      <c r="M7" s="18"/>
      <c r="N7" s="18"/>
      <c r="O7" s="18"/>
      <c r="P7" s="8"/>
      <c r="Q7" s="10"/>
      <c r="R7" s="160"/>
      <c r="S7" s="161"/>
      <c r="T7" s="165"/>
      <c r="U7" s="168"/>
    </row>
    <row r="8" spans="2:21" ht="13.5" customHeight="1" x14ac:dyDescent="0.15">
      <c r="B8" s="5"/>
      <c r="C8" s="6"/>
      <c r="D8" s="35"/>
      <c r="E8" s="30"/>
      <c r="F8" s="28"/>
      <c r="G8" s="31"/>
      <c r="H8" s="28"/>
      <c r="I8" s="28"/>
      <c r="J8" s="28"/>
      <c r="K8" s="28"/>
      <c r="L8" s="28"/>
      <c r="M8" s="28"/>
      <c r="N8" s="28"/>
      <c r="O8" s="109"/>
      <c r="P8" s="8"/>
      <c r="Q8" s="10"/>
      <c r="R8" s="160"/>
      <c r="S8" s="161"/>
      <c r="T8" s="165"/>
      <c r="U8" s="168"/>
    </row>
    <row r="9" spans="2:21" ht="13.5" customHeight="1" x14ac:dyDescent="0.15">
      <c r="B9" s="5"/>
      <c r="C9" s="6"/>
      <c r="D9" s="32"/>
      <c r="E9" s="6" t="s">
        <v>32</v>
      </c>
      <c r="F9" s="18"/>
      <c r="G9" s="7"/>
      <c r="H9" s="18"/>
      <c r="I9" s="18"/>
      <c r="J9" s="18"/>
      <c r="K9" s="18"/>
      <c r="L9" s="18"/>
      <c r="M9" s="18"/>
      <c r="N9" s="18"/>
      <c r="O9" s="110"/>
      <c r="P9" s="8"/>
      <c r="Q9" s="9"/>
      <c r="R9" s="162"/>
      <c r="S9" s="163"/>
      <c r="T9" s="166"/>
      <c r="U9" s="169"/>
    </row>
    <row r="10" spans="2:21" ht="13.5" customHeight="1" x14ac:dyDescent="0.15">
      <c r="B10" s="5"/>
      <c r="C10" s="6"/>
      <c r="D10" s="32"/>
      <c r="E10" s="122"/>
      <c r="F10" s="123"/>
      <c r="G10" s="124"/>
      <c r="H10" s="123"/>
      <c r="I10" s="123"/>
      <c r="J10" s="123"/>
      <c r="K10" s="123"/>
      <c r="L10" s="123"/>
      <c r="M10" s="123"/>
      <c r="N10" s="123"/>
      <c r="O10" s="110"/>
      <c r="P10" s="8"/>
      <c r="Q10" s="9"/>
      <c r="R10" s="41">
        <v>1</v>
      </c>
      <c r="S10" s="42" t="s">
        <v>20</v>
      </c>
      <c r="T10" s="43">
        <v>930</v>
      </c>
      <c r="U10" s="154" t="str">
        <f>IF(ISBLANK($M$19),"入力情報不足NG",$M$19*T10/1000/12/3600)</f>
        <v>入力情報不足NG</v>
      </c>
    </row>
    <row r="11" spans="2:21" ht="13.5" customHeight="1" x14ac:dyDescent="0.15">
      <c r="B11" s="5"/>
      <c r="C11" s="6"/>
      <c r="D11" s="32"/>
      <c r="E11" s="122"/>
      <c r="F11" s="123"/>
      <c r="G11" s="124"/>
      <c r="H11" s="123"/>
      <c r="I11" s="123"/>
      <c r="J11" s="123"/>
      <c r="K11" s="123"/>
      <c r="L11" s="123"/>
      <c r="M11" s="123"/>
      <c r="N11" s="123"/>
      <c r="O11" s="110"/>
      <c r="P11" s="8"/>
      <c r="Q11" s="9"/>
      <c r="R11" s="45">
        <v>2</v>
      </c>
      <c r="S11" s="46" t="s">
        <v>21</v>
      </c>
      <c r="T11" s="45">
        <v>840</v>
      </c>
      <c r="U11" s="44" t="str">
        <f t="shared" ref="U11:U14" si="0">IF(ISBLANK($M$19),"入力情報不足NG",$M$19*T11/1000/12/3600)</f>
        <v>入力情報不足NG</v>
      </c>
    </row>
    <row r="12" spans="2:21" ht="13.5" customHeight="1" x14ac:dyDescent="0.15">
      <c r="B12" s="5"/>
      <c r="C12" s="6"/>
      <c r="D12" s="32"/>
      <c r="E12" s="125"/>
      <c r="F12" s="123"/>
      <c r="G12" s="124"/>
      <c r="H12" s="123"/>
      <c r="I12" s="123"/>
      <c r="J12" s="123"/>
      <c r="K12" s="123"/>
      <c r="L12" s="123"/>
      <c r="M12" s="123"/>
      <c r="N12" s="123"/>
      <c r="O12" s="110"/>
      <c r="P12" s="8"/>
      <c r="Q12" s="9"/>
      <c r="R12" s="45">
        <v>3</v>
      </c>
      <c r="S12" s="46" t="s">
        <v>22</v>
      </c>
      <c r="T12" s="45">
        <v>740</v>
      </c>
      <c r="U12" s="44" t="str">
        <f t="shared" si="0"/>
        <v>入力情報不足NG</v>
      </c>
    </row>
    <row r="13" spans="2:21" ht="13.5" customHeight="1" x14ac:dyDescent="0.15">
      <c r="B13" s="5"/>
      <c r="C13" s="6"/>
      <c r="D13" s="32"/>
      <c r="E13" s="122"/>
      <c r="F13" s="126"/>
      <c r="G13" s="127"/>
      <c r="H13" s="126"/>
      <c r="I13" s="126"/>
      <c r="J13" s="126"/>
      <c r="K13" s="123"/>
      <c r="L13" s="123"/>
      <c r="M13" s="123"/>
      <c r="N13" s="123"/>
      <c r="O13" s="110"/>
      <c r="P13" s="8"/>
      <c r="Q13" s="9"/>
      <c r="R13" s="45">
        <v>4</v>
      </c>
      <c r="S13" s="46" t="s">
        <v>23</v>
      </c>
      <c r="T13" s="47">
        <v>690</v>
      </c>
      <c r="U13" s="44" t="str">
        <f t="shared" si="0"/>
        <v>入力情報不足NG</v>
      </c>
    </row>
    <row r="14" spans="2:21" ht="13.5" customHeight="1" x14ac:dyDescent="0.15">
      <c r="B14" s="5"/>
      <c r="C14" s="6"/>
      <c r="D14" s="32"/>
      <c r="E14" s="122"/>
      <c r="F14" s="126"/>
      <c r="G14" s="127"/>
      <c r="H14" s="126"/>
      <c r="I14" s="126"/>
      <c r="J14" s="126"/>
      <c r="K14" s="123"/>
      <c r="L14" s="123"/>
      <c r="M14" s="123"/>
      <c r="N14" s="123"/>
      <c r="O14" s="110"/>
      <c r="P14" s="8"/>
      <c r="Q14" s="9"/>
      <c r="R14" s="48">
        <v>5</v>
      </c>
      <c r="S14" s="49" t="s">
        <v>24</v>
      </c>
      <c r="T14" s="48">
        <v>600</v>
      </c>
      <c r="U14" s="50" t="str">
        <f t="shared" si="0"/>
        <v>入力情報不足NG</v>
      </c>
    </row>
    <row r="15" spans="2:21" ht="13.5" customHeight="1" x14ac:dyDescent="0.15">
      <c r="B15" s="5"/>
      <c r="C15" s="6"/>
      <c r="D15" s="32"/>
      <c r="E15" s="122"/>
      <c r="F15" s="126"/>
      <c r="G15" s="127"/>
      <c r="H15" s="126"/>
      <c r="I15" s="126"/>
      <c r="J15" s="126"/>
      <c r="K15" s="123"/>
      <c r="L15" s="123"/>
      <c r="M15" s="123"/>
      <c r="N15" s="123"/>
      <c r="O15" s="110"/>
      <c r="P15" s="8"/>
      <c r="Q15" s="9"/>
      <c r="R15" s="51" t="s">
        <v>115</v>
      </c>
      <c r="S15" s="51"/>
      <c r="T15" s="51"/>
      <c r="U15" s="51"/>
    </row>
    <row r="16" spans="2:21" ht="13.5" customHeight="1" x14ac:dyDescent="0.15">
      <c r="B16" s="5"/>
      <c r="C16" s="6"/>
      <c r="D16" s="32"/>
      <c r="E16" s="122"/>
      <c r="F16" s="126"/>
      <c r="G16" s="127"/>
      <c r="H16" s="126"/>
      <c r="I16" s="126"/>
      <c r="J16" s="126"/>
      <c r="K16" s="123"/>
      <c r="L16" s="123"/>
      <c r="M16" s="123"/>
      <c r="N16" s="123"/>
      <c r="O16" s="110"/>
      <c r="P16" s="8"/>
      <c r="Q16" s="9"/>
      <c r="R16" s="158" t="s">
        <v>17</v>
      </c>
      <c r="S16" s="159"/>
      <c r="T16" s="164" t="s">
        <v>18</v>
      </c>
      <c r="U16" s="167" t="s">
        <v>19</v>
      </c>
    </row>
    <row r="17" spans="2:38" ht="13.5" customHeight="1" x14ac:dyDescent="0.15">
      <c r="B17" s="5"/>
      <c r="C17" s="6"/>
      <c r="D17" s="32"/>
      <c r="E17" s="122"/>
      <c r="F17" s="128"/>
      <c r="G17" s="129"/>
      <c r="H17" s="126"/>
      <c r="I17" s="126"/>
      <c r="J17" s="126"/>
      <c r="K17" s="130"/>
      <c r="L17" s="130"/>
      <c r="M17" s="130"/>
      <c r="N17" s="131"/>
      <c r="O17" s="111"/>
      <c r="P17" s="8"/>
      <c r="Q17" s="9"/>
      <c r="R17" s="160"/>
      <c r="S17" s="161"/>
      <c r="T17" s="165"/>
      <c r="U17" s="168"/>
    </row>
    <row r="18" spans="2:38" ht="13.5" customHeight="1" x14ac:dyDescent="0.15">
      <c r="B18" s="5"/>
      <c r="C18" s="6"/>
      <c r="D18" s="32"/>
      <c r="E18" s="102"/>
      <c r="F18" s="18"/>
      <c r="G18" s="11"/>
      <c r="H18" s="18"/>
      <c r="I18" s="18"/>
      <c r="J18" s="18"/>
      <c r="K18" s="18"/>
      <c r="L18" s="18"/>
      <c r="M18" s="18"/>
      <c r="N18" s="18"/>
      <c r="O18" s="110"/>
      <c r="P18" s="8"/>
      <c r="Q18" s="9"/>
      <c r="R18" s="160"/>
      <c r="S18" s="161"/>
      <c r="T18" s="165"/>
      <c r="U18" s="168"/>
    </row>
    <row r="19" spans="2:38" ht="13.5" customHeight="1" x14ac:dyDescent="0.15">
      <c r="B19" s="5"/>
      <c r="C19" s="6"/>
      <c r="D19" s="32"/>
      <c r="E19" s="18"/>
      <c r="F19" s="7"/>
      <c r="G19" s="12"/>
      <c r="H19" s="18"/>
      <c r="I19" s="18"/>
      <c r="J19" s="176" t="s">
        <v>34</v>
      </c>
      <c r="K19" s="176"/>
      <c r="L19" s="176"/>
      <c r="M19" s="151"/>
      <c r="N19" s="26" t="s">
        <v>33</v>
      </c>
      <c r="O19" s="112"/>
      <c r="P19" s="8"/>
      <c r="Q19" s="9"/>
      <c r="R19" s="162"/>
      <c r="S19" s="163"/>
      <c r="T19" s="166"/>
      <c r="U19" s="169"/>
    </row>
    <row r="20" spans="2:38" ht="13.5" customHeight="1" x14ac:dyDescent="0.15">
      <c r="B20" s="5"/>
      <c r="C20" s="6"/>
      <c r="D20" s="33"/>
      <c r="E20" s="34"/>
      <c r="F20" s="27"/>
      <c r="G20" s="25"/>
      <c r="H20" s="29"/>
      <c r="I20" s="29"/>
      <c r="J20" s="29"/>
      <c r="K20" s="25"/>
      <c r="L20" s="25"/>
      <c r="M20" s="25"/>
      <c r="N20" s="27"/>
      <c r="O20" s="113"/>
      <c r="P20" s="8"/>
      <c r="Q20" s="38"/>
      <c r="R20" s="41">
        <v>1</v>
      </c>
      <c r="S20" s="42" t="s">
        <v>20</v>
      </c>
      <c r="T20" s="43">
        <v>840</v>
      </c>
      <c r="U20" s="154" t="str">
        <f>IF(ISBLANK($M$19),"入力情報不足NG",$M$19*T20/1000/12/3600)</f>
        <v>入力情報不足NG</v>
      </c>
      <c r="AK20" s="1"/>
      <c r="AL20" s="1"/>
    </row>
    <row r="21" spans="2:38" ht="13.5" customHeight="1" x14ac:dyDescent="0.15">
      <c r="B21" s="5"/>
      <c r="C21" s="6"/>
      <c r="D21" s="6"/>
      <c r="E21" s="2"/>
      <c r="F21" s="7"/>
      <c r="G21" s="12"/>
      <c r="H21" s="18"/>
      <c r="I21" s="18"/>
      <c r="J21" s="18"/>
      <c r="K21" s="12"/>
      <c r="L21" s="12"/>
      <c r="M21" s="12"/>
      <c r="N21" s="7"/>
      <c r="O21" s="7"/>
      <c r="P21" s="8"/>
      <c r="Q21" s="22"/>
      <c r="R21" s="45">
        <v>2</v>
      </c>
      <c r="S21" s="46" t="s">
        <v>21</v>
      </c>
      <c r="T21" s="45">
        <v>760</v>
      </c>
      <c r="U21" s="44" t="str">
        <f t="shared" ref="U21:U24" si="1">IF(ISBLANK($M$19),"入力情報不足NG",$M$19*T21/1000/12/3600)</f>
        <v>入力情報不足NG</v>
      </c>
    </row>
    <row r="22" spans="2:38" ht="13.5" customHeight="1" x14ac:dyDescent="0.15">
      <c r="B22" s="5"/>
      <c r="C22" s="6"/>
      <c r="D22" s="6"/>
      <c r="E22" s="2" t="s">
        <v>76</v>
      </c>
      <c r="F22" s="149"/>
      <c r="G22" s="177"/>
      <c r="H22" s="177"/>
      <c r="I22" s="52"/>
      <c r="J22" s="56" t="s">
        <v>75</v>
      </c>
      <c r="K22" s="53" t="str">
        <f>IFERROR(VLOOKUP(G22,S20:T24,2,0),"")</f>
        <v/>
      </c>
      <c r="L22" s="11" t="s">
        <v>44</v>
      </c>
      <c r="M22" s="11"/>
      <c r="N22" s="18"/>
      <c r="O22" s="8"/>
      <c r="P22" s="103"/>
      <c r="Q22" s="9"/>
      <c r="R22" s="45">
        <v>3</v>
      </c>
      <c r="S22" s="46" t="s">
        <v>22</v>
      </c>
      <c r="T22" s="45">
        <v>670</v>
      </c>
      <c r="U22" s="44" t="str">
        <f t="shared" si="1"/>
        <v>入力情報不足NG</v>
      </c>
    </row>
    <row r="23" spans="2:38" ht="13.5" customHeight="1" x14ac:dyDescent="0.15">
      <c r="B23" s="5"/>
      <c r="C23" s="5"/>
      <c r="D23" s="5"/>
      <c r="E23" s="5"/>
      <c r="F23" s="5"/>
      <c r="G23" s="5"/>
      <c r="H23" s="5"/>
      <c r="I23" s="5"/>
      <c r="J23" s="5"/>
      <c r="K23" s="5"/>
      <c r="L23" s="5"/>
      <c r="M23" s="5"/>
      <c r="N23" s="5"/>
      <c r="O23" s="5"/>
      <c r="P23" s="5"/>
      <c r="Q23" s="9"/>
      <c r="R23" s="45">
        <v>4</v>
      </c>
      <c r="S23" s="46" t="s">
        <v>23</v>
      </c>
      <c r="T23" s="47">
        <v>630</v>
      </c>
      <c r="U23" s="44" t="str">
        <f t="shared" si="1"/>
        <v>入力情報不足NG</v>
      </c>
    </row>
    <row r="24" spans="2:38" ht="13.5" customHeight="1" x14ac:dyDescent="0.15">
      <c r="B24" s="5"/>
      <c r="C24" s="6"/>
      <c r="D24" s="6"/>
      <c r="E24" s="18"/>
      <c r="F24" s="36" t="str">
        <f>"　Ｑ1="&amp;M19&amp;"人×"&amp;K22&amp;"Ｌ/人・日÷1000÷12ｈｒ÷3600s"</f>
        <v>　Ｑ1=人×Ｌ/人・日÷1000÷12ｈｒ÷3600s</v>
      </c>
      <c r="G24" s="12"/>
      <c r="H24" s="18"/>
      <c r="I24" s="18"/>
      <c r="J24" s="18"/>
      <c r="K24" s="12"/>
      <c r="L24" s="12"/>
      <c r="M24" s="12"/>
      <c r="N24" s="7"/>
      <c r="O24" s="7"/>
      <c r="P24" s="8"/>
      <c r="Q24" s="9"/>
      <c r="R24" s="48">
        <v>5</v>
      </c>
      <c r="S24" s="49" t="s">
        <v>24</v>
      </c>
      <c r="T24" s="48">
        <v>540</v>
      </c>
      <c r="U24" s="50" t="str">
        <f t="shared" si="1"/>
        <v>入力情報不足NG</v>
      </c>
    </row>
    <row r="25" spans="2:38" ht="13.5" customHeight="1" x14ac:dyDescent="0.15">
      <c r="B25" s="5"/>
      <c r="C25" s="6"/>
      <c r="D25" s="6"/>
      <c r="E25" s="18"/>
      <c r="F25" s="7"/>
      <c r="G25" s="12"/>
      <c r="H25" s="18"/>
      <c r="I25" s="18"/>
      <c r="J25" s="18"/>
      <c r="K25" s="12"/>
      <c r="L25" s="12"/>
      <c r="M25" s="12"/>
      <c r="N25" s="7"/>
      <c r="O25" s="7"/>
      <c r="P25" s="8"/>
      <c r="Q25" s="9"/>
    </row>
    <row r="26" spans="2:38" ht="13.5" customHeight="1" x14ac:dyDescent="0.15">
      <c r="B26" s="5"/>
      <c r="C26" s="6"/>
      <c r="D26" s="6"/>
      <c r="E26" s="18"/>
      <c r="F26" s="7"/>
      <c r="G26" s="12"/>
      <c r="H26" s="18"/>
      <c r="I26" s="18"/>
      <c r="J26" s="117"/>
      <c r="K26" s="13" t="s">
        <v>50</v>
      </c>
      <c r="L26" s="178" t="str">
        <f>IFERROR(VLOOKUP(G22,S20:U24,3,0),"入力情報不足NG")</f>
        <v>入力情報不足NG</v>
      </c>
      <c r="M26" s="178"/>
      <c r="N26" s="8" t="s">
        <v>35</v>
      </c>
      <c r="P26" s="8"/>
      <c r="Q26" s="9"/>
      <c r="R26" s="179" t="s">
        <v>10</v>
      </c>
      <c r="S26" s="181" t="s">
        <v>11</v>
      </c>
      <c r="T26" s="183" t="s">
        <v>12</v>
      </c>
      <c r="U26" s="185" t="s">
        <v>13</v>
      </c>
      <c r="V26" s="170" t="s">
        <v>12</v>
      </c>
      <c r="W26" s="181" t="s">
        <v>14</v>
      </c>
      <c r="X26" s="170" t="s">
        <v>12</v>
      </c>
      <c r="Y26" s="172" t="s">
        <v>43</v>
      </c>
      <c r="Z26" s="152" t="s">
        <v>1</v>
      </c>
      <c r="AA26" s="152" t="s">
        <v>2</v>
      </c>
      <c r="AB26" s="152" t="s">
        <v>3</v>
      </c>
      <c r="AC26" s="172" t="s">
        <v>15</v>
      </c>
      <c r="AD26" s="174"/>
      <c r="AK26" s="1"/>
      <c r="AL26" s="1"/>
    </row>
    <row r="27" spans="2:38" ht="13.5" customHeight="1" x14ac:dyDescent="0.15">
      <c r="B27" s="5"/>
      <c r="C27" s="6"/>
      <c r="D27" s="6"/>
      <c r="E27" s="18"/>
      <c r="F27" s="7"/>
      <c r="G27" s="12"/>
      <c r="H27" s="18"/>
      <c r="I27" s="18"/>
      <c r="J27" s="18"/>
      <c r="K27" s="12"/>
      <c r="L27" s="12"/>
      <c r="M27" s="12"/>
      <c r="N27" s="7"/>
      <c r="O27" s="7"/>
      <c r="P27" s="8"/>
      <c r="Q27" s="9"/>
      <c r="R27" s="180"/>
      <c r="S27" s="182"/>
      <c r="T27" s="184"/>
      <c r="U27" s="186"/>
      <c r="V27" s="171"/>
      <c r="W27" s="182"/>
      <c r="X27" s="171"/>
      <c r="Y27" s="173"/>
      <c r="Z27" s="153" t="s">
        <v>37</v>
      </c>
      <c r="AA27" s="59" t="s">
        <v>38</v>
      </c>
      <c r="AB27" s="59" t="s">
        <v>39</v>
      </c>
      <c r="AC27" s="173"/>
      <c r="AD27" s="175"/>
      <c r="AK27" s="1"/>
      <c r="AL27" s="1"/>
    </row>
    <row r="28" spans="2:38" ht="13.5" customHeight="1" x14ac:dyDescent="0.15">
      <c r="B28" s="5"/>
      <c r="C28" s="6"/>
      <c r="D28" s="37" t="s">
        <v>36</v>
      </c>
      <c r="E28" s="37"/>
      <c r="F28" s="7"/>
      <c r="G28" s="12"/>
      <c r="H28" s="18"/>
      <c r="I28" s="18"/>
      <c r="J28" s="18"/>
      <c r="K28" s="12"/>
      <c r="L28" s="12"/>
      <c r="M28" s="12"/>
      <c r="N28" s="7"/>
      <c r="O28" s="7"/>
      <c r="P28" s="8"/>
      <c r="Q28" s="60"/>
      <c r="R28" s="43" t="s">
        <v>85</v>
      </c>
      <c r="S28" s="61">
        <v>114</v>
      </c>
      <c r="T28" s="62" t="s">
        <v>40</v>
      </c>
      <c r="U28" s="63">
        <v>3.1</v>
      </c>
      <c r="V28" s="64" t="s">
        <v>54</v>
      </c>
      <c r="W28" s="61">
        <v>107</v>
      </c>
      <c r="X28" s="65"/>
      <c r="Y28" s="66">
        <f t="shared" ref="Y28:Y37" si="2">PI()*POWER(((W28/1000)/2),2)*(1/0.01)*POWER(((W28/1000)/4),2/3)*POWER($L$32/1000,1/2)</f>
        <v>0</v>
      </c>
      <c r="Z28" s="82">
        <f>PI()*(W28/2)/1000*(W28/2)/1000</f>
        <v>8.9920235727373853E-3</v>
      </c>
      <c r="AA28" s="82">
        <f t="shared" ref="AA28:AA37" si="3">W28/1000*PI()</f>
        <v>0.33615041393410788</v>
      </c>
      <c r="AB28" s="83">
        <f t="shared" ref="AB28:AB37" si="4">Z28/AA28</f>
        <v>2.6749999999999999E-2</v>
      </c>
      <c r="AC28" s="84">
        <f t="shared" ref="AC28:AC37" si="5">(1/0.01)*POWER((W28/1000)/4,(2/3))*POWER(($L$32/1000),(1/2))</f>
        <v>0</v>
      </c>
      <c r="AD28" s="90" t="str">
        <f>IF(AND(0.6&lt;AC28,AC28&lt;3),"OK",IF(AC28&gt;=3,"NG",IF(AC28&lt;=0.6,"NG")))</f>
        <v>NG</v>
      </c>
      <c r="AK28" s="1"/>
      <c r="AL28" s="1"/>
    </row>
    <row r="29" spans="2:38" ht="13.5" customHeight="1" x14ac:dyDescent="0.15">
      <c r="B29" s="5"/>
      <c r="C29" s="5"/>
      <c r="D29" s="5"/>
      <c r="E29" s="5"/>
      <c r="F29" s="5"/>
      <c r="G29" s="5"/>
      <c r="H29" s="5"/>
      <c r="I29" s="5"/>
      <c r="J29" s="5"/>
      <c r="K29" s="5"/>
      <c r="L29" s="5"/>
      <c r="M29" s="5"/>
      <c r="N29" s="5"/>
      <c r="O29" s="5"/>
      <c r="P29" s="5"/>
      <c r="Q29" s="60"/>
      <c r="R29" s="45" t="s">
        <v>83</v>
      </c>
      <c r="S29" s="69">
        <v>165</v>
      </c>
      <c r="T29" s="70" t="s">
        <v>41</v>
      </c>
      <c r="U29" s="71">
        <v>5.0999999999999996</v>
      </c>
      <c r="V29" s="72" t="s">
        <v>54</v>
      </c>
      <c r="W29" s="69">
        <v>154</v>
      </c>
      <c r="X29" s="73"/>
      <c r="Y29" s="91">
        <f t="shared" si="2"/>
        <v>0</v>
      </c>
      <c r="Z29" s="67">
        <f t="shared" ref="Z29:Z37" si="6">PI()*(W29/2)/1000*(W29/2)/1000</f>
        <v>1.8626502843133885E-2</v>
      </c>
      <c r="AA29" s="67">
        <f t="shared" si="3"/>
        <v>0.48380526865282814</v>
      </c>
      <c r="AB29" s="68">
        <f t="shared" si="4"/>
        <v>3.8500000000000006E-2</v>
      </c>
      <c r="AC29" s="92">
        <f t="shared" si="5"/>
        <v>0</v>
      </c>
      <c r="AD29" s="93" t="str">
        <f>IF(AND(0.6&lt;AC29,AC29&lt;3),"OK",IF(AC29&gt;=3,"NG",IF(AC29&lt;=0.6,"NG")))</f>
        <v>NG</v>
      </c>
      <c r="AK29" s="1"/>
      <c r="AL29" s="1"/>
    </row>
    <row r="30" spans="2:38" ht="13.5" customHeight="1" x14ac:dyDescent="0.15">
      <c r="B30" s="5"/>
      <c r="C30" s="6"/>
      <c r="D30" s="6"/>
      <c r="E30" s="2" t="s">
        <v>77</v>
      </c>
      <c r="F30" s="5"/>
      <c r="G30" s="13"/>
      <c r="H30" s="14"/>
      <c r="I30" s="14"/>
      <c r="J30" s="14"/>
      <c r="K30" s="18"/>
      <c r="L30" s="18"/>
      <c r="M30" s="18"/>
      <c r="N30" s="12"/>
      <c r="O30" s="12"/>
      <c r="P30" s="8"/>
      <c r="Q30" s="74"/>
      <c r="R30" s="45" t="s">
        <v>86</v>
      </c>
      <c r="S30" s="69">
        <v>216</v>
      </c>
      <c r="T30" s="70" t="s">
        <v>55</v>
      </c>
      <c r="U30" s="71">
        <v>6.5</v>
      </c>
      <c r="V30" s="72" t="s">
        <v>56</v>
      </c>
      <c r="W30" s="69">
        <v>202</v>
      </c>
      <c r="X30" s="73"/>
      <c r="Y30" s="91">
        <f t="shared" si="2"/>
        <v>0</v>
      </c>
      <c r="Z30" s="67">
        <f t="shared" si="6"/>
        <v>3.2047386659269483E-2</v>
      </c>
      <c r="AA30" s="67">
        <f t="shared" si="3"/>
        <v>0.63460171602513826</v>
      </c>
      <c r="AB30" s="68">
        <f t="shared" si="4"/>
        <v>5.0500000000000003E-2</v>
      </c>
      <c r="AC30" s="92">
        <f t="shared" si="5"/>
        <v>0</v>
      </c>
      <c r="AD30" s="93" t="str">
        <f t="shared" ref="AD30:AD36" si="7">IF(AND(0.6&lt;AC30,AC30&lt;3),"OK",IF(AC30&gt;=3,"NG",IF(AC30&lt;=0.6,"NG")))</f>
        <v>NG</v>
      </c>
      <c r="AK30" s="1"/>
      <c r="AL30" s="1"/>
    </row>
    <row r="31" spans="2:38" ht="13.5" customHeight="1" x14ac:dyDescent="0.15">
      <c r="B31" s="5"/>
      <c r="C31" s="5"/>
      <c r="D31" s="5"/>
      <c r="E31" s="5"/>
      <c r="F31" s="5"/>
      <c r="G31" s="5"/>
      <c r="H31" s="5"/>
      <c r="I31" s="5"/>
      <c r="J31" s="5"/>
      <c r="K31" s="5"/>
      <c r="L31" s="5"/>
      <c r="M31" s="5"/>
      <c r="N31" s="5"/>
      <c r="O31" s="5"/>
      <c r="P31" s="5"/>
      <c r="Q31" s="74"/>
      <c r="R31" s="45" t="s">
        <v>87</v>
      </c>
      <c r="S31" s="69">
        <v>267</v>
      </c>
      <c r="T31" s="70" t="s">
        <v>57</v>
      </c>
      <c r="U31" s="71">
        <v>7.8</v>
      </c>
      <c r="V31" s="72" t="s">
        <v>58</v>
      </c>
      <c r="W31" s="69">
        <v>250</v>
      </c>
      <c r="X31" s="73"/>
      <c r="Y31" s="91">
        <f t="shared" si="2"/>
        <v>0</v>
      </c>
      <c r="Z31" s="67">
        <f t="shared" si="6"/>
        <v>4.9087385212340517E-2</v>
      </c>
      <c r="AA31" s="67">
        <f t="shared" si="3"/>
        <v>0.78539816339744828</v>
      </c>
      <c r="AB31" s="68">
        <f t="shared" si="4"/>
        <v>6.25E-2</v>
      </c>
      <c r="AC31" s="92">
        <f t="shared" si="5"/>
        <v>0</v>
      </c>
      <c r="AD31" s="93" t="str">
        <f t="shared" si="7"/>
        <v>NG</v>
      </c>
      <c r="AK31" s="1"/>
      <c r="AL31" s="1"/>
    </row>
    <row r="32" spans="2:38" ht="13.5" customHeight="1" x14ac:dyDescent="0.15">
      <c r="B32" s="5"/>
      <c r="C32" s="6"/>
      <c r="D32" s="6"/>
      <c r="E32" s="188" t="s">
        <v>46</v>
      </c>
      <c r="F32" s="188"/>
      <c r="G32" s="149" t="s">
        <v>110</v>
      </c>
      <c r="H32" s="2" t="s">
        <v>111</v>
      </c>
      <c r="I32" s="133"/>
      <c r="J32" s="17"/>
      <c r="K32" s="15" t="s">
        <v>48</v>
      </c>
      <c r="L32" s="134"/>
      <c r="M32" s="2" t="s">
        <v>45</v>
      </c>
      <c r="O32" s="5"/>
      <c r="P32" s="8"/>
      <c r="Q32" s="74"/>
      <c r="R32" s="45" t="s">
        <v>88</v>
      </c>
      <c r="S32" s="69">
        <v>318</v>
      </c>
      <c r="T32" s="70" t="s">
        <v>59</v>
      </c>
      <c r="U32" s="71">
        <v>9.1999999999999993</v>
      </c>
      <c r="V32" s="72" t="s">
        <v>60</v>
      </c>
      <c r="W32" s="69">
        <v>298</v>
      </c>
      <c r="X32" s="73"/>
      <c r="Y32" s="91">
        <f t="shared" si="2"/>
        <v>0</v>
      </c>
      <c r="Z32" s="67">
        <f t="shared" si="6"/>
        <v>6.9746498502347001E-2</v>
      </c>
      <c r="AA32" s="67">
        <f t="shared" si="3"/>
        <v>0.9361946107697583</v>
      </c>
      <c r="AB32" s="68">
        <f t="shared" si="4"/>
        <v>7.4500000000000011E-2</v>
      </c>
      <c r="AC32" s="92">
        <f t="shared" si="5"/>
        <v>0</v>
      </c>
      <c r="AD32" s="93" t="str">
        <f t="shared" si="7"/>
        <v>NG</v>
      </c>
      <c r="AK32" s="1"/>
      <c r="AL32" s="1"/>
    </row>
    <row r="33" spans="2:38" ht="13.5" customHeight="1" x14ac:dyDescent="0.15">
      <c r="B33" s="5"/>
      <c r="C33" s="5"/>
      <c r="D33" s="5"/>
      <c r="E33" s="5"/>
      <c r="F33" s="5"/>
      <c r="G33" s="5"/>
      <c r="H33" s="2"/>
      <c r="I33" s="5"/>
      <c r="J33" s="5"/>
      <c r="K33" s="5"/>
      <c r="L33" s="5"/>
      <c r="M33" s="5"/>
      <c r="O33" s="5"/>
      <c r="P33" s="5"/>
      <c r="Q33" s="74"/>
      <c r="R33" s="45" t="s">
        <v>89</v>
      </c>
      <c r="S33" s="69">
        <v>370</v>
      </c>
      <c r="T33" s="70" t="s">
        <v>61</v>
      </c>
      <c r="U33" s="71">
        <v>10.5</v>
      </c>
      <c r="V33" s="72" t="s">
        <v>60</v>
      </c>
      <c r="W33" s="69">
        <v>348</v>
      </c>
      <c r="X33" s="73"/>
      <c r="Y33" s="91">
        <f t="shared" si="2"/>
        <v>0</v>
      </c>
      <c r="Z33" s="67">
        <f t="shared" si="6"/>
        <v>9.5114859180084568E-2</v>
      </c>
      <c r="AA33" s="67">
        <f t="shared" si="3"/>
        <v>1.093274243449248</v>
      </c>
      <c r="AB33" s="68">
        <f t="shared" si="4"/>
        <v>8.6999999999999994E-2</v>
      </c>
      <c r="AC33" s="92">
        <f t="shared" si="5"/>
        <v>0</v>
      </c>
      <c r="AD33" s="93" t="str">
        <f t="shared" si="7"/>
        <v>NG</v>
      </c>
      <c r="AK33" s="1"/>
      <c r="AL33" s="1"/>
    </row>
    <row r="34" spans="2:38" ht="13.5" customHeight="1" x14ac:dyDescent="0.15">
      <c r="B34" s="5"/>
      <c r="C34" s="6"/>
      <c r="D34" s="6"/>
      <c r="E34" s="188" t="s">
        <v>47</v>
      </c>
      <c r="F34" s="188"/>
      <c r="G34" s="149" t="s">
        <v>110</v>
      </c>
      <c r="H34" s="2" t="s">
        <v>111</v>
      </c>
      <c r="I34" s="133"/>
      <c r="J34" s="17"/>
      <c r="K34" s="15" t="s">
        <v>48</v>
      </c>
      <c r="L34" s="134"/>
      <c r="M34" s="2" t="s">
        <v>45</v>
      </c>
      <c r="O34" s="5"/>
      <c r="P34" s="8"/>
      <c r="Q34" s="74"/>
      <c r="R34" s="45" t="s">
        <v>90</v>
      </c>
      <c r="S34" s="69">
        <v>420</v>
      </c>
      <c r="T34" s="70" t="s">
        <v>62</v>
      </c>
      <c r="U34" s="71">
        <v>11.8</v>
      </c>
      <c r="V34" s="72" t="s">
        <v>63</v>
      </c>
      <c r="W34" s="69">
        <v>395</v>
      </c>
      <c r="X34" s="73"/>
      <c r="Y34" s="91">
        <f t="shared" si="2"/>
        <v>0</v>
      </c>
      <c r="Z34" s="67">
        <f t="shared" si="6"/>
        <v>0.12254174844408688</v>
      </c>
      <c r="AA34" s="67">
        <f t="shared" si="3"/>
        <v>1.2409290981679684</v>
      </c>
      <c r="AB34" s="68">
        <f t="shared" si="4"/>
        <v>9.8750000000000004E-2</v>
      </c>
      <c r="AC34" s="92">
        <f t="shared" si="5"/>
        <v>0</v>
      </c>
      <c r="AD34" s="93" t="str">
        <f t="shared" si="7"/>
        <v>NG</v>
      </c>
      <c r="AK34" s="1"/>
      <c r="AL34" s="1"/>
    </row>
    <row r="35" spans="2:38" ht="13.5" customHeight="1" x14ac:dyDescent="0.15">
      <c r="B35" s="5"/>
      <c r="C35" s="6"/>
      <c r="D35" s="6"/>
      <c r="E35" s="18"/>
      <c r="F35" s="7"/>
      <c r="G35" s="12"/>
      <c r="H35" s="18"/>
      <c r="I35" s="18"/>
      <c r="J35" s="18"/>
      <c r="K35" s="12"/>
      <c r="L35" s="12"/>
      <c r="M35" s="12"/>
      <c r="N35" s="7"/>
      <c r="O35" s="7"/>
      <c r="P35" s="8"/>
      <c r="Q35" s="74"/>
      <c r="R35" s="45" t="s">
        <v>91</v>
      </c>
      <c r="S35" s="69">
        <v>470</v>
      </c>
      <c r="T35" s="70" t="s">
        <v>64</v>
      </c>
      <c r="U35" s="71">
        <v>13.2</v>
      </c>
      <c r="V35" s="72" t="s">
        <v>65</v>
      </c>
      <c r="W35" s="69">
        <v>442</v>
      </c>
      <c r="X35" s="73"/>
      <c r="Y35" s="91">
        <f t="shared" si="2"/>
        <v>0</v>
      </c>
      <c r="Z35" s="67">
        <f t="shared" si="6"/>
        <v>0.1534385267939791</v>
      </c>
      <c r="AA35" s="67">
        <f t="shared" si="3"/>
        <v>1.3885839528866886</v>
      </c>
      <c r="AB35" s="68">
        <f t="shared" si="4"/>
        <v>0.1105</v>
      </c>
      <c r="AC35" s="92">
        <f t="shared" si="5"/>
        <v>0</v>
      </c>
      <c r="AD35" s="93" t="str">
        <f t="shared" si="7"/>
        <v>NG</v>
      </c>
      <c r="AK35" s="1"/>
      <c r="AL35" s="1"/>
    </row>
    <row r="36" spans="2:38" ht="13.5" customHeight="1" x14ac:dyDescent="0.15">
      <c r="B36" s="5"/>
      <c r="C36" s="6"/>
      <c r="D36" s="6"/>
      <c r="E36" s="18"/>
      <c r="F36" s="7"/>
      <c r="G36" s="12"/>
      <c r="H36" s="18"/>
      <c r="I36" s="18"/>
      <c r="J36" s="18"/>
      <c r="K36" s="12"/>
      <c r="L36" s="12"/>
      <c r="M36" s="12"/>
      <c r="N36" s="7"/>
      <c r="O36" s="7"/>
      <c r="P36" s="8"/>
      <c r="Q36" s="74"/>
      <c r="R36" s="45" t="s">
        <v>92</v>
      </c>
      <c r="S36" s="69">
        <v>520</v>
      </c>
      <c r="T36" s="70" t="s">
        <v>16</v>
      </c>
      <c r="U36" s="71">
        <v>14.6</v>
      </c>
      <c r="V36" s="72" t="s">
        <v>66</v>
      </c>
      <c r="W36" s="69">
        <v>489</v>
      </c>
      <c r="X36" s="73"/>
      <c r="Y36" s="91">
        <f t="shared" si="2"/>
        <v>0</v>
      </c>
      <c r="Z36" s="67">
        <f t="shared" si="6"/>
        <v>0.18780519422976122</v>
      </c>
      <c r="AA36" s="67">
        <f t="shared" si="3"/>
        <v>1.5362388076054088</v>
      </c>
      <c r="AB36" s="68">
        <f t="shared" si="4"/>
        <v>0.12225</v>
      </c>
      <c r="AC36" s="92">
        <f t="shared" si="5"/>
        <v>0</v>
      </c>
      <c r="AD36" s="93" t="str">
        <f t="shared" si="7"/>
        <v>NG</v>
      </c>
      <c r="AK36" s="1"/>
      <c r="AL36" s="1"/>
    </row>
    <row r="37" spans="2:38" ht="13.5" customHeight="1" x14ac:dyDescent="0.15">
      <c r="B37" s="5"/>
      <c r="C37" s="6"/>
      <c r="D37" s="6"/>
      <c r="E37" s="18" t="s">
        <v>79</v>
      </c>
      <c r="F37" s="7"/>
      <c r="G37" s="13" t="s">
        <v>5</v>
      </c>
      <c r="H37" s="14" t="s">
        <v>6</v>
      </c>
      <c r="I37" s="14"/>
      <c r="J37" s="14"/>
      <c r="K37" s="12"/>
      <c r="L37" s="12"/>
      <c r="M37" s="12"/>
      <c r="N37" s="7"/>
      <c r="O37" s="7"/>
      <c r="P37" s="8"/>
      <c r="Q37" s="74"/>
      <c r="R37" s="48" t="s">
        <v>93</v>
      </c>
      <c r="S37" s="75">
        <v>630</v>
      </c>
      <c r="T37" s="76" t="s">
        <v>67</v>
      </c>
      <c r="U37" s="77">
        <v>17.8</v>
      </c>
      <c r="V37" s="78" t="s">
        <v>68</v>
      </c>
      <c r="W37" s="75">
        <v>592</v>
      </c>
      <c r="X37" s="79"/>
      <c r="Y37" s="94">
        <f t="shared" si="2"/>
        <v>0</v>
      </c>
      <c r="Z37" s="80">
        <f t="shared" si="6"/>
        <v>0.27525378193692329</v>
      </c>
      <c r="AA37" s="80">
        <f t="shared" si="3"/>
        <v>1.8598228509251575</v>
      </c>
      <c r="AB37" s="81">
        <f t="shared" si="4"/>
        <v>0.14799999999999999</v>
      </c>
      <c r="AC37" s="95">
        <f t="shared" si="5"/>
        <v>0</v>
      </c>
      <c r="AD37" s="96" t="str">
        <f>IF(AND(0.6&lt;AC37,AC37&lt;3),"OK",IF(AC37&gt;=3,"NG",IF(AC37&lt;=0.6,"NG")))</f>
        <v>NG</v>
      </c>
      <c r="AK37" s="1"/>
      <c r="AL37" s="1"/>
    </row>
    <row r="38" spans="2:38" ht="13.5" customHeight="1" x14ac:dyDescent="0.15">
      <c r="B38" s="5"/>
      <c r="C38" s="6"/>
      <c r="D38" s="6"/>
      <c r="E38" s="18"/>
      <c r="F38" s="7"/>
      <c r="G38" s="5"/>
      <c r="H38" s="5"/>
      <c r="I38" s="5"/>
      <c r="J38" s="5"/>
      <c r="K38" s="5"/>
      <c r="L38" s="5"/>
      <c r="M38" s="5"/>
      <c r="N38" s="5"/>
      <c r="O38" s="5"/>
      <c r="P38" s="8"/>
      <c r="Q38" s="60"/>
      <c r="AK38" s="1"/>
      <c r="AL38" s="1"/>
    </row>
    <row r="39" spans="2:38" ht="13.5" customHeight="1" x14ac:dyDescent="0.15">
      <c r="B39" s="5"/>
      <c r="C39" s="6"/>
      <c r="D39" s="6"/>
      <c r="E39" s="18"/>
      <c r="F39" s="7"/>
      <c r="G39" s="16" t="s">
        <v>7</v>
      </c>
      <c r="H39" s="2" t="s">
        <v>53</v>
      </c>
      <c r="I39" s="2"/>
      <c r="J39" s="2"/>
      <c r="K39" s="5"/>
      <c r="L39" s="5"/>
      <c r="M39" s="5"/>
      <c r="N39" s="5"/>
      <c r="O39" s="5"/>
      <c r="P39" s="8"/>
      <c r="Q39" s="9"/>
      <c r="R39" s="179" t="s">
        <v>10</v>
      </c>
      <c r="S39" s="181" t="s">
        <v>11</v>
      </c>
      <c r="T39" s="183" t="s">
        <v>12</v>
      </c>
      <c r="U39" s="185" t="s">
        <v>13</v>
      </c>
      <c r="V39" s="170" t="s">
        <v>12</v>
      </c>
      <c r="W39" s="181" t="s">
        <v>14</v>
      </c>
      <c r="X39" s="170" t="s">
        <v>12</v>
      </c>
      <c r="Y39" s="172" t="s">
        <v>43</v>
      </c>
      <c r="Z39" s="152" t="s">
        <v>1</v>
      </c>
      <c r="AA39" s="152" t="s">
        <v>2</v>
      </c>
      <c r="AB39" s="152" t="s">
        <v>3</v>
      </c>
      <c r="AC39" s="172" t="s">
        <v>15</v>
      </c>
      <c r="AD39" s="174"/>
      <c r="AK39" s="1"/>
      <c r="AL39" s="1"/>
    </row>
    <row r="40" spans="2:38" ht="13.5" customHeight="1" x14ac:dyDescent="0.15">
      <c r="B40" s="5"/>
      <c r="C40" s="6"/>
      <c r="D40" s="6"/>
      <c r="E40" s="18"/>
      <c r="F40" s="7"/>
      <c r="G40" s="15" t="s">
        <v>4</v>
      </c>
      <c r="H40" s="187" t="str">
        <f>IFERROR(VLOOKUP(I32,R28:AD37,9,0),"")</f>
        <v/>
      </c>
      <c r="I40" s="187"/>
      <c r="J40" s="14" t="s">
        <v>78</v>
      </c>
      <c r="K40" s="5"/>
      <c r="L40" s="5"/>
      <c r="M40" s="5"/>
      <c r="N40" s="5"/>
      <c r="O40" s="5"/>
      <c r="P40" s="8"/>
      <c r="Q40" s="9"/>
      <c r="R40" s="180"/>
      <c r="S40" s="182"/>
      <c r="T40" s="184"/>
      <c r="U40" s="186"/>
      <c r="V40" s="171"/>
      <c r="W40" s="182"/>
      <c r="X40" s="171"/>
      <c r="Y40" s="173"/>
      <c r="Z40" s="153" t="s">
        <v>37</v>
      </c>
      <c r="AA40" s="59" t="s">
        <v>38</v>
      </c>
      <c r="AB40" s="59" t="s">
        <v>39</v>
      </c>
      <c r="AC40" s="173"/>
      <c r="AD40" s="175"/>
      <c r="AK40" s="1"/>
      <c r="AL40" s="1"/>
    </row>
    <row r="41" spans="2:38" ht="13.5" customHeight="1" x14ac:dyDescent="0.15">
      <c r="B41" s="5"/>
      <c r="C41" s="6"/>
      <c r="D41" s="6"/>
      <c r="E41" s="18"/>
      <c r="F41" s="7"/>
      <c r="G41" s="5"/>
      <c r="H41" s="5"/>
      <c r="I41" s="5"/>
      <c r="J41" s="5"/>
      <c r="K41" s="5"/>
      <c r="L41" s="5"/>
      <c r="M41" s="5"/>
      <c r="N41" s="5"/>
      <c r="O41" s="5"/>
      <c r="P41" s="8"/>
      <c r="Q41" s="9"/>
      <c r="R41" s="45" t="s">
        <v>83</v>
      </c>
      <c r="S41" s="61">
        <v>165</v>
      </c>
      <c r="T41" s="62" t="s">
        <v>41</v>
      </c>
      <c r="U41" s="63">
        <v>5.0999999999999996</v>
      </c>
      <c r="V41" s="64" t="s">
        <v>54</v>
      </c>
      <c r="W41" s="61">
        <v>154</v>
      </c>
      <c r="X41" s="65"/>
      <c r="Y41" s="66">
        <f t="shared" ref="Y41:Y49" si="8">PI()*POWER(((W41/1000)/2),2)*(1/0.01)*POWER(((W41/1000)/4),2/3)*POWER($L$34/1000,1/2)</f>
        <v>0</v>
      </c>
      <c r="Z41" s="82">
        <f t="shared" ref="Z41:Z65" si="9">PI()*(W41/2)/1000*(W41/2)/1000</f>
        <v>1.8626502843133885E-2</v>
      </c>
      <c r="AA41" s="82">
        <f t="shared" ref="AA41:AA65" si="10">W41/1000*PI()</f>
        <v>0.48380526865282814</v>
      </c>
      <c r="AB41" s="83">
        <f t="shared" ref="AB41:AB65" si="11">Z41/AA41</f>
        <v>3.8500000000000006E-2</v>
      </c>
      <c r="AC41" s="84">
        <f t="shared" ref="AC41:AC49" si="12">(1/0.01)*POWER((W41/1000)/4,(2/3))*POWER(($L$34/1000),(1/2))</f>
        <v>0</v>
      </c>
      <c r="AD41" s="90" t="str">
        <f>IF(AND(0.6&lt;AC41,AC41&lt;3),"OK",IF(AC41&gt;=3,"NG",IF(AC41&lt;=0.6,"NG")))</f>
        <v>NG</v>
      </c>
      <c r="AK41" s="1"/>
      <c r="AL41" s="1"/>
    </row>
    <row r="42" spans="2:38" ht="13.5" customHeight="1" x14ac:dyDescent="0.15">
      <c r="B42" s="5"/>
      <c r="C42" s="6"/>
      <c r="D42" s="6"/>
      <c r="E42" s="18"/>
      <c r="F42" s="7"/>
      <c r="G42" s="15" t="s">
        <v>8</v>
      </c>
      <c r="H42" s="17" t="s">
        <v>52</v>
      </c>
      <c r="I42" s="17"/>
      <c r="J42" s="17"/>
      <c r="K42" s="12"/>
      <c r="L42" s="12"/>
      <c r="M42" s="12"/>
      <c r="N42" s="7"/>
      <c r="O42" s="7"/>
      <c r="P42" s="8"/>
      <c r="Q42" s="9"/>
      <c r="R42" s="45" t="s">
        <v>86</v>
      </c>
      <c r="S42" s="69">
        <v>216</v>
      </c>
      <c r="T42" s="70" t="s">
        <v>55</v>
      </c>
      <c r="U42" s="71">
        <v>6.5</v>
      </c>
      <c r="V42" s="72" t="s">
        <v>56</v>
      </c>
      <c r="W42" s="69">
        <v>202</v>
      </c>
      <c r="X42" s="73"/>
      <c r="Y42" s="91">
        <f t="shared" si="8"/>
        <v>0</v>
      </c>
      <c r="Z42" s="67">
        <f t="shared" si="9"/>
        <v>3.2047386659269483E-2</v>
      </c>
      <c r="AA42" s="67">
        <f t="shared" si="10"/>
        <v>0.63460171602513826</v>
      </c>
      <c r="AB42" s="68">
        <f t="shared" si="11"/>
        <v>5.0500000000000003E-2</v>
      </c>
      <c r="AC42" s="92">
        <f t="shared" si="12"/>
        <v>0</v>
      </c>
      <c r="AD42" s="93" t="str">
        <f>IF(AND(0.6&lt;AC42,AC42&lt;3),"OK",IF(AC42&gt;=3,"NG",IF(AC42&lt;=0.6,"NG")))</f>
        <v>NG</v>
      </c>
      <c r="AK42" s="1"/>
      <c r="AL42" s="1"/>
    </row>
    <row r="43" spans="2:38" ht="13.5" customHeight="1" x14ac:dyDescent="0.15">
      <c r="B43" s="5"/>
      <c r="C43" s="6"/>
      <c r="D43" s="6"/>
      <c r="E43" s="18"/>
      <c r="F43" s="7"/>
      <c r="G43" s="15" t="s">
        <v>4</v>
      </c>
      <c r="H43" s="187" t="str">
        <f>IFERROR(VLOOKUP(I32,R28:AD37,12,0),"")</f>
        <v/>
      </c>
      <c r="I43" s="187"/>
      <c r="J43" s="17" t="s">
        <v>9</v>
      </c>
      <c r="K43" s="12"/>
      <c r="L43" s="15"/>
      <c r="M43" s="118"/>
      <c r="N43" s="7"/>
      <c r="O43" s="7"/>
      <c r="P43" s="8"/>
      <c r="Q43" s="9"/>
      <c r="R43" s="45" t="s">
        <v>87</v>
      </c>
      <c r="S43" s="69">
        <v>267</v>
      </c>
      <c r="T43" s="70" t="s">
        <v>57</v>
      </c>
      <c r="U43" s="71">
        <v>7.8</v>
      </c>
      <c r="V43" s="72" t="s">
        <v>58</v>
      </c>
      <c r="W43" s="69">
        <v>250</v>
      </c>
      <c r="X43" s="73"/>
      <c r="Y43" s="91">
        <f t="shared" si="8"/>
        <v>0</v>
      </c>
      <c r="Z43" s="67">
        <f t="shared" si="9"/>
        <v>4.9087385212340517E-2</v>
      </c>
      <c r="AA43" s="67">
        <f t="shared" si="10"/>
        <v>0.78539816339744828</v>
      </c>
      <c r="AB43" s="68">
        <f t="shared" si="11"/>
        <v>6.25E-2</v>
      </c>
      <c r="AC43" s="92">
        <f t="shared" si="12"/>
        <v>0</v>
      </c>
      <c r="AD43" s="93" t="str">
        <f t="shared" ref="AD43:AD49" si="13">IF(AND(0.6&lt;AC43,AC43&lt;3),"OK",IF(AC43&gt;=3,"NG",IF(AC43&lt;=0.6,"NG")))</f>
        <v>NG</v>
      </c>
      <c r="AK43" s="1"/>
      <c r="AL43" s="1"/>
    </row>
    <row r="44" spans="2:38" ht="13.5" customHeight="1" x14ac:dyDescent="0.15">
      <c r="B44" s="5"/>
      <c r="C44" s="6"/>
      <c r="D44" s="6"/>
      <c r="E44" s="18"/>
      <c r="F44" s="7"/>
      <c r="G44" s="5"/>
      <c r="H44" s="5"/>
      <c r="I44" s="5"/>
      <c r="J44" s="5"/>
      <c r="K44" s="5"/>
      <c r="L44" s="5"/>
      <c r="M44" s="5"/>
      <c r="N44" s="5"/>
      <c r="O44" s="7"/>
      <c r="P44" s="8"/>
      <c r="Q44" s="9"/>
      <c r="R44" s="45" t="s">
        <v>88</v>
      </c>
      <c r="S44" s="69">
        <v>318</v>
      </c>
      <c r="T44" s="70" t="s">
        <v>59</v>
      </c>
      <c r="U44" s="71">
        <v>9.1999999999999993</v>
      </c>
      <c r="V44" s="72" t="s">
        <v>60</v>
      </c>
      <c r="W44" s="69">
        <v>298</v>
      </c>
      <c r="X44" s="73"/>
      <c r="Y44" s="91">
        <f t="shared" si="8"/>
        <v>0</v>
      </c>
      <c r="Z44" s="67">
        <f t="shared" si="9"/>
        <v>6.9746498502347001E-2</v>
      </c>
      <c r="AA44" s="67">
        <f t="shared" si="10"/>
        <v>0.9361946107697583</v>
      </c>
      <c r="AB44" s="68">
        <f t="shared" si="11"/>
        <v>7.4500000000000011E-2</v>
      </c>
      <c r="AC44" s="92">
        <f t="shared" si="12"/>
        <v>0</v>
      </c>
      <c r="AD44" s="93" t="str">
        <f t="shared" si="13"/>
        <v>NG</v>
      </c>
      <c r="AK44" s="1"/>
      <c r="AL44" s="1"/>
    </row>
    <row r="45" spans="2:38" ht="13.5" customHeight="1" x14ac:dyDescent="0.15">
      <c r="B45" s="5"/>
      <c r="C45" s="18"/>
      <c r="D45" s="18"/>
      <c r="E45" s="18"/>
      <c r="F45" s="18"/>
      <c r="G45" s="13" t="s">
        <v>5</v>
      </c>
      <c r="H45" s="190" t="str">
        <f>IFERROR(VLOOKUP(I32,R28:AD37,8,0),"")</f>
        <v/>
      </c>
      <c r="I45" s="190"/>
      <c r="J45" s="8" t="s">
        <v>35</v>
      </c>
      <c r="K45" s="2"/>
      <c r="L45" s="2"/>
      <c r="M45" s="2"/>
      <c r="N45" s="5"/>
      <c r="O45" s="7"/>
      <c r="P45" s="8"/>
      <c r="Q45" s="9"/>
      <c r="R45" s="45" t="s">
        <v>89</v>
      </c>
      <c r="S45" s="69">
        <v>370</v>
      </c>
      <c r="T45" s="70" t="s">
        <v>61</v>
      </c>
      <c r="U45" s="71">
        <v>10.5</v>
      </c>
      <c r="V45" s="72" t="s">
        <v>60</v>
      </c>
      <c r="W45" s="69">
        <v>348</v>
      </c>
      <c r="X45" s="73"/>
      <c r="Y45" s="91">
        <f t="shared" si="8"/>
        <v>0</v>
      </c>
      <c r="Z45" s="67">
        <f t="shared" si="9"/>
        <v>9.5114859180084568E-2</v>
      </c>
      <c r="AA45" s="67">
        <f t="shared" si="10"/>
        <v>1.093274243449248</v>
      </c>
      <c r="AB45" s="68">
        <f t="shared" si="11"/>
        <v>8.6999999999999994E-2</v>
      </c>
      <c r="AC45" s="92">
        <f t="shared" si="12"/>
        <v>0</v>
      </c>
      <c r="AD45" s="93" t="str">
        <f t="shared" si="13"/>
        <v>NG</v>
      </c>
      <c r="AK45" s="1"/>
      <c r="AL45" s="1"/>
    </row>
    <row r="46" spans="2:38" ht="13.5" customHeight="1" x14ac:dyDescent="0.15">
      <c r="B46" s="5"/>
      <c r="C46" s="6"/>
      <c r="D46" s="6"/>
      <c r="E46" s="6"/>
      <c r="F46" s="6"/>
      <c r="G46" s="18"/>
      <c r="H46" s="18"/>
      <c r="I46" s="18"/>
      <c r="J46" s="18"/>
      <c r="K46" s="18"/>
      <c r="L46" s="18"/>
      <c r="M46" s="18"/>
      <c r="N46" s="18"/>
      <c r="O46" s="5"/>
      <c r="P46" s="8"/>
      <c r="Q46" s="9"/>
      <c r="R46" s="45" t="s">
        <v>90</v>
      </c>
      <c r="S46" s="69">
        <v>420</v>
      </c>
      <c r="T46" s="70" t="s">
        <v>62</v>
      </c>
      <c r="U46" s="71">
        <v>11.8</v>
      </c>
      <c r="V46" s="72" t="s">
        <v>63</v>
      </c>
      <c r="W46" s="69">
        <v>395</v>
      </c>
      <c r="X46" s="73"/>
      <c r="Y46" s="91">
        <f t="shared" si="8"/>
        <v>0</v>
      </c>
      <c r="Z46" s="67">
        <f t="shared" si="9"/>
        <v>0.12254174844408688</v>
      </c>
      <c r="AA46" s="67">
        <f t="shared" si="10"/>
        <v>1.2409290981679684</v>
      </c>
      <c r="AB46" s="68">
        <f t="shared" si="11"/>
        <v>9.8750000000000004E-2</v>
      </c>
      <c r="AC46" s="92">
        <f t="shared" si="12"/>
        <v>0</v>
      </c>
      <c r="AD46" s="93" t="str">
        <f t="shared" si="13"/>
        <v>NG</v>
      </c>
      <c r="AK46" s="1"/>
      <c r="AL46" s="1"/>
    </row>
    <row r="47" spans="2:38" ht="13.5" customHeight="1" x14ac:dyDescent="0.15">
      <c r="B47" s="5"/>
      <c r="C47" s="18"/>
      <c r="D47" s="18"/>
      <c r="E47" s="18"/>
      <c r="F47" s="18"/>
      <c r="G47" s="6" t="str">
        <f>IF(AND(L26&lt;H45),"Q1&lt;Q2よりOK",IF(L26="入力情報不足NG","入力情報不足NG",IF(L26&gt;=H45,"Q1≧Q2よりNG")))</f>
        <v>入力情報不足NG</v>
      </c>
      <c r="H47" s="23"/>
      <c r="I47" s="19"/>
      <c r="J47" s="19"/>
      <c r="K47" s="18"/>
      <c r="L47" s="18"/>
      <c r="M47" s="18"/>
      <c r="N47" s="18"/>
      <c r="O47" s="18"/>
      <c r="P47" s="8"/>
      <c r="Q47" s="9"/>
      <c r="R47" s="45" t="s">
        <v>91</v>
      </c>
      <c r="S47" s="69">
        <v>470</v>
      </c>
      <c r="T47" s="70" t="s">
        <v>64</v>
      </c>
      <c r="U47" s="71">
        <v>13.2</v>
      </c>
      <c r="V47" s="72" t="s">
        <v>65</v>
      </c>
      <c r="W47" s="69">
        <v>442</v>
      </c>
      <c r="X47" s="73"/>
      <c r="Y47" s="91">
        <f t="shared" si="8"/>
        <v>0</v>
      </c>
      <c r="Z47" s="67">
        <f t="shared" si="9"/>
        <v>0.1534385267939791</v>
      </c>
      <c r="AA47" s="67">
        <f t="shared" si="10"/>
        <v>1.3885839528866886</v>
      </c>
      <c r="AB47" s="68">
        <f t="shared" si="11"/>
        <v>0.1105</v>
      </c>
      <c r="AC47" s="92">
        <f t="shared" si="12"/>
        <v>0</v>
      </c>
      <c r="AD47" s="93" t="str">
        <f t="shared" si="13"/>
        <v>NG</v>
      </c>
      <c r="AK47" s="1"/>
      <c r="AL47" s="1"/>
    </row>
    <row r="48" spans="2:38" ht="13.5" customHeight="1" x14ac:dyDescent="0.15">
      <c r="B48" s="5"/>
      <c r="C48" s="18"/>
      <c r="D48" s="18"/>
      <c r="E48" s="18"/>
      <c r="F48" s="18"/>
      <c r="G48" s="23"/>
      <c r="H48" s="23"/>
      <c r="I48" s="19"/>
      <c r="J48" s="19"/>
      <c r="K48" s="6"/>
      <c r="L48" s="6"/>
      <c r="M48" s="8"/>
      <c r="N48" s="6"/>
      <c r="O48" s="18"/>
      <c r="P48" s="8"/>
      <c r="Q48" s="9"/>
      <c r="R48" s="45" t="s">
        <v>92</v>
      </c>
      <c r="S48" s="69">
        <v>520</v>
      </c>
      <c r="T48" s="70" t="s">
        <v>16</v>
      </c>
      <c r="U48" s="71">
        <v>14.6</v>
      </c>
      <c r="V48" s="72" t="s">
        <v>66</v>
      </c>
      <c r="W48" s="69">
        <v>489</v>
      </c>
      <c r="X48" s="73"/>
      <c r="Y48" s="91">
        <f t="shared" si="8"/>
        <v>0</v>
      </c>
      <c r="Z48" s="67">
        <f t="shared" si="9"/>
        <v>0.18780519422976122</v>
      </c>
      <c r="AA48" s="67">
        <f t="shared" si="10"/>
        <v>1.5362388076054088</v>
      </c>
      <c r="AB48" s="68">
        <f t="shared" si="11"/>
        <v>0.12225</v>
      </c>
      <c r="AC48" s="92">
        <f t="shared" si="12"/>
        <v>0</v>
      </c>
      <c r="AD48" s="93" t="str">
        <f t="shared" si="13"/>
        <v>NG</v>
      </c>
      <c r="AK48" s="1"/>
      <c r="AL48" s="1"/>
    </row>
    <row r="49" spans="2:38" ht="13.5" customHeight="1" x14ac:dyDescent="0.15">
      <c r="B49" s="5"/>
      <c r="C49" s="18"/>
      <c r="D49" s="18"/>
      <c r="E49" s="18"/>
      <c r="F49" s="18"/>
      <c r="G49" s="150"/>
      <c r="H49" s="18"/>
      <c r="I49" s="18"/>
      <c r="J49" s="18"/>
      <c r="K49" s="18"/>
      <c r="L49" s="18"/>
      <c r="M49" s="18"/>
      <c r="N49" s="18"/>
      <c r="O49" s="18"/>
      <c r="P49" s="8"/>
      <c r="Q49" s="9"/>
      <c r="R49" s="47" t="s">
        <v>93</v>
      </c>
      <c r="S49" s="135">
        <v>630</v>
      </c>
      <c r="T49" s="136" t="s">
        <v>67</v>
      </c>
      <c r="U49" s="137">
        <v>17.8</v>
      </c>
      <c r="V49" s="138" t="s">
        <v>68</v>
      </c>
      <c r="W49" s="135">
        <v>592</v>
      </c>
      <c r="X49" s="139"/>
      <c r="Y49" s="140">
        <f t="shared" si="8"/>
        <v>0</v>
      </c>
      <c r="Z49" s="141">
        <f t="shared" si="9"/>
        <v>0.27525378193692329</v>
      </c>
      <c r="AA49" s="141">
        <f t="shared" si="10"/>
        <v>1.8598228509251575</v>
      </c>
      <c r="AB49" s="142">
        <f t="shared" si="11"/>
        <v>0.14799999999999999</v>
      </c>
      <c r="AC49" s="143">
        <f t="shared" si="12"/>
        <v>0</v>
      </c>
      <c r="AD49" s="144" t="str">
        <f t="shared" si="13"/>
        <v>NG</v>
      </c>
      <c r="AK49" s="1"/>
      <c r="AL49" s="1"/>
    </row>
    <row r="50" spans="2:38" ht="13.5" customHeight="1" x14ac:dyDescent="0.15">
      <c r="B50" s="5"/>
      <c r="C50" s="191"/>
      <c r="D50" s="147"/>
      <c r="E50" s="18"/>
      <c r="F50" s="5"/>
      <c r="G50" s="13"/>
      <c r="H50" s="14"/>
      <c r="I50" s="14"/>
      <c r="J50" s="14"/>
      <c r="K50" s="12"/>
      <c r="L50" s="12"/>
      <c r="M50" s="12"/>
      <c r="N50" s="18"/>
      <c r="O50" s="6"/>
      <c r="P50" s="8"/>
      <c r="Q50" s="9"/>
      <c r="R50" s="43" t="s">
        <v>94</v>
      </c>
      <c r="S50" s="61">
        <v>202</v>
      </c>
      <c r="T50" s="145" t="s">
        <v>69</v>
      </c>
      <c r="U50" s="63">
        <v>26</v>
      </c>
      <c r="V50" s="146" t="s">
        <v>69</v>
      </c>
      <c r="W50" s="61">
        <v>150</v>
      </c>
      <c r="X50" s="64" t="s">
        <v>70</v>
      </c>
      <c r="Y50" s="66">
        <f t="shared" ref="Y50:Y65" si="14">PI()*POWER(((W50/1000)/2),2)*(1/0.013)*POWER(((W50/1000)/4),2/3)*POWER($L$34/1000,1/2)</f>
        <v>0</v>
      </c>
      <c r="Z50" s="82">
        <f t="shared" si="9"/>
        <v>1.7671458676442587E-2</v>
      </c>
      <c r="AA50" s="82">
        <f t="shared" si="10"/>
        <v>0.47123889803846897</v>
      </c>
      <c r="AB50" s="83">
        <f t="shared" si="11"/>
        <v>3.7499999999999999E-2</v>
      </c>
      <c r="AC50" s="84">
        <f t="shared" ref="AC50:AC65" si="15">(1/0.013)*POWER((W50/1000)/4,(2/3))*POWER(($L$34/1000),(1/2))</f>
        <v>0</v>
      </c>
      <c r="AD50" s="90" t="str">
        <f>IF(AND(0.6&lt;AC50,AC50&lt;3),"OK",IF(AC50&gt;=3,"NG",IF(AC50&lt;=0.6,"NG")))</f>
        <v>NG</v>
      </c>
      <c r="AK50" s="1"/>
      <c r="AL50" s="1"/>
    </row>
    <row r="51" spans="2:38" ht="13.5" customHeight="1" x14ac:dyDescent="0.15">
      <c r="B51" s="5"/>
      <c r="C51" s="191"/>
      <c r="D51" s="147"/>
      <c r="E51" s="18"/>
      <c r="F51" s="5"/>
      <c r="G51" s="5"/>
      <c r="H51" s="5"/>
      <c r="I51" s="5"/>
      <c r="J51" s="5"/>
      <c r="K51" s="5"/>
      <c r="L51" s="5"/>
      <c r="M51" s="5"/>
      <c r="N51" s="18"/>
      <c r="O51" s="18"/>
      <c r="P51" s="8"/>
      <c r="Q51" s="9"/>
      <c r="R51" s="45" t="s">
        <v>95</v>
      </c>
      <c r="S51" s="69">
        <v>254</v>
      </c>
      <c r="T51" s="85" t="s">
        <v>69</v>
      </c>
      <c r="U51" s="71">
        <v>27</v>
      </c>
      <c r="V51" s="86" t="s">
        <v>69</v>
      </c>
      <c r="W51" s="69">
        <v>200</v>
      </c>
      <c r="X51" s="72" t="s">
        <v>70</v>
      </c>
      <c r="Y51" s="91">
        <f t="shared" si="14"/>
        <v>0</v>
      </c>
      <c r="Z51" s="67">
        <f t="shared" si="9"/>
        <v>3.1415926535897934E-2</v>
      </c>
      <c r="AA51" s="67">
        <f t="shared" si="10"/>
        <v>0.62831853071795862</v>
      </c>
      <c r="AB51" s="68">
        <f t="shared" si="11"/>
        <v>0.05</v>
      </c>
      <c r="AC51" s="92">
        <f t="shared" si="15"/>
        <v>0</v>
      </c>
      <c r="AD51" s="93" t="str">
        <f t="shared" ref="AD51:AD64" si="16">IF(AND(0.6&lt;AC51,AC51&lt;3),"OK",IF(AC51&gt;=3,"NG",IF(AC51&lt;=0.6,"NG")))</f>
        <v>NG</v>
      </c>
      <c r="AK51" s="1"/>
      <c r="AL51" s="1"/>
    </row>
    <row r="52" spans="2:38" ht="13.5" customHeight="1" x14ac:dyDescent="0.15">
      <c r="B52" s="5"/>
      <c r="C52" s="18"/>
      <c r="D52" s="18"/>
      <c r="E52" s="18"/>
      <c r="F52" s="150"/>
      <c r="G52" s="16"/>
      <c r="H52" s="2"/>
      <c r="I52" s="2"/>
      <c r="J52" s="2"/>
      <c r="K52" s="5"/>
      <c r="L52" s="5"/>
      <c r="M52" s="5"/>
      <c r="N52" s="18"/>
      <c r="O52" s="18"/>
      <c r="P52" s="8"/>
      <c r="Q52" s="9"/>
      <c r="R52" s="45" t="s">
        <v>96</v>
      </c>
      <c r="S52" s="69">
        <v>306</v>
      </c>
      <c r="T52" s="85" t="s">
        <v>69</v>
      </c>
      <c r="U52" s="71">
        <v>28</v>
      </c>
      <c r="V52" s="86" t="s">
        <v>69</v>
      </c>
      <c r="W52" s="69">
        <v>250</v>
      </c>
      <c r="X52" s="72" t="s">
        <v>70</v>
      </c>
      <c r="Y52" s="91">
        <f t="shared" si="14"/>
        <v>0</v>
      </c>
      <c r="Z52" s="67">
        <f t="shared" si="9"/>
        <v>4.9087385212340517E-2</v>
      </c>
      <c r="AA52" s="67">
        <f t="shared" si="10"/>
        <v>0.78539816339744828</v>
      </c>
      <c r="AB52" s="68">
        <f t="shared" si="11"/>
        <v>6.25E-2</v>
      </c>
      <c r="AC52" s="92">
        <f t="shared" si="15"/>
        <v>0</v>
      </c>
      <c r="AD52" s="93" t="str">
        <f t="shared" si="16"/>
        <v>NG</v>
      </c>
      <c r="AK52" s="1"/>
      <c r="AL52" s="1"/>
    </row>
    <row r="53" spans="2:38" ht="13.5" customHeight="1" x14ac:dyDescent="0.15">
      <c r="B53" s="5"/>
      <c r="C53" s="6"/>
      <c r="D53" s="6"/>
      <c r="E53" s="18"/>
      <c r="F53" s="7"/>
      <c r="G53" s="15"/>
      <c r="H53" s="187"/>
      <c r="I53" s="187"/>
      <c r="J53" s="14"/>
      <c r="K53" s="5"/>
      <c r="L53" s="5"/>
      <c r="M53" s="5"/>
      <c r="N53" s="18"/>
      <c r="O53" s="18"/>
      <c r="P53" s="8"/>
      <c r="Q53" s="9"/>
      <c r="R53" s="45" t="s">
        <v>97</v>
      </c>
      <c r="S53" s="69">
        <v>360</v>
      </c>
      <c r="T53" s="85" t="s">
        <v>71</v>
      </c>
      <c r="U53" s="71">
        <v>30</v>
      </c>
      <c r="V53" s="86" t="s">
        <v>71</v>
      </c>
      <c r="W53" s="69">
        <v>300</v>
      </c>
      <c r="X53" s="72" t="s">
        <v>42</v>
      </c>
      <c r="Y53" s="91">
        <f t="shared" si="14"/>
        <v>0</v>
      </c>
      <c r="Z53" s="67">
        <f t="shared" si="9"/>
        <v>7.0685834705770348E-2</v>
      </c>
      <c r="AA53" s="67">
        <f t="shared" si="10"/>
        <v>0.94247779607693793</v>
      </c>
      <c r="AB53" s="68">
        <f t="shared" si="11"/>
        <v>7.4999999999999997E-2</v>
      </c>
      <c r="AC53" s="92">
        <f t="shared" si="15"/>
        <v>0</v>
      </c>
      <c r="AD53" s="93" t="str">
        <f t="shared" si="16"/>
        <v>NG</v>
      </c>
      <c r="AK53" s="1"/>
      <c r="AL53" s="1"/>
    </row>
    <row r="54" spans="2:38" ht="13.5" customHeight="1" x14ac:dyDescent="0.15">
      <c r="B54" s="5"/>
      <c r="C54" s="6"/>
      <c r="D54" s="6"/>
      <c r="E54" s="18"/>
      <c r="F54" s="7"/>
      <c r="G54" s="5"/>
      <c r="H54" s="5"/>
      <c r="I54" s="5"/>
      <c r="J54" s="5"/>
      <c r="K54" s="5"/>
      <c r="L54" s="5"/>
      <c r="M54" s="5"/>
      <c r="N54" s="18"/>
      <c r="O54" s="18"/>
      <c r="P54" s="8"/>
      <c r="Q54" s="9"/>
      <c r="R54" s="45" t="s">
        <v>98</v>
      </c>
      <c r="S54" s="69">
        <v>414</v>
      </c>
      <c r="T54" s="85" t="s">
        <v>71</v>
      </c>
      <c r="U54" s="71">
        <v>32</v>
      </c>
      <c r="V54" s="86" t="s">
        <v>71</v>
      </c>
      <c r="W54" s="69">
        <v>350</v>
      </c>
      <c r="X54" s="72" t="s">
        <v>42</v>
      </c>
      <c r="Y54" s="91">
        <f t="shared" si="14"/>
        <v>0</v>
      </c>
      <c r="Z54" s="67">
        <f t="shared" si="9"/>
        <v>9.6211275016187411E-2</v>
      </c>
      <c r="AA54" s="67">
        <f t="shared" si="10"/>
        <v>1.0995574287564276</v>
      </c>
      <c r="AB54" s="68">
        <f t="shared" si="11"/>
        <v>8.7499999999999994E-2</v>
      </c>
      <c r="AC54" s="92">
        <f t="shared" si="15"/>
        <v>0</v>
      </c>
      <c r="AD54" s="93" t="str">
        <f t="shared" si="16"/>
        <v>NG</v>
      </c>
      <c r="AL54" s="1"/>
    </row>
    <row r="55" spans="2:38" ht="13.5" customHeight="1" x14ac:dyDescent="0.15">
      <c r="B55" s="5"/>
      <c r="C55" s="6"/>
      <c r="D55" s="6"/>
      <c r="E55" s="18"/>
      <c r="F55" s="7"/>
      <c r="G55" s="15"/>
      <c r="H55" s="17"/>
      <c r="I55" s="17"/>
      <c r="J55" s="17"/>
      <c r="K55" s="12"/>
      <c r="L55" s="12"/>
      <c r="M55" s="12"/>
      <c r="N55" s="18"/>
      <c r="O55" s="18"/>
      <c r="P55" s="8"/>
      <c r="Q55" s="9"/>
      <c r="R55" s="45" t="s">
        <v>99</v>
      </c>
      <c r="S55" s="69">
        <v>470</v>
      </c>
      <c r="T55" s="85" t="s">
        <v>71</v>
      </c>
      <c r="U55" s="71">
        <v>35</v>
      </c>
      <c r="V55" s="86" t="s">
        <v>71</v>
      </c>
      <c r="W55" s="69">
        <v>400</v>
      </c>
      <c r="X55" s="72" t="s">
        <v>42</v>
      </c>
      <c r="Y55" s="91">
        <f t="shared" si="14"/>
        <v>0</v>
      </c>
      <c r="Z55" s="67">
        <f t="shared" si="9"/>
        <v>0.12566370614359174</v>
      </c>
      <c r="AA55" s="67">
        <f t="shared" si="10"/>
        <v>1.2566370614359172</v>
      </c>
      <c r="AB55" s="68">
        <f t="shared" si="11"/>
        <v>0.1</v>
      </c>
      <c r="AC55" s="92">
        <f t="shared" si="15"/>
        <v>0</v>
      </c>
      <c r="AD55" s="93" t="str">
        <f t="shared" si="16"/>
        <v>NG</v>
      </c>
      <c r="AL55" s="1"/>
    </row>
    <row r="56" spans="2:38" ht="13.5" customHeight="1" x14ac:dyDescent="0.15">
      <c r="B56" s="5"/>
      <c r="C56" s="6"/>
      <c r="D56" s="6"/>
      <c r="E56" s="18"/>
      <c r="F56" s="7"/>
      <c r="G56" s="15"/>
      <c r="H56" s="187"/>
      <c r="I56" s="187"/>
      <c r="J56" s="17"/>
      <c r="K56" s="12"/>
      <c r="L56" s="15"/>
      <c r="M56" s="118"/>
      <c r="N56" s="5"/>
      <c r="O56" s="18"/>
      <c r="P56" s="8"/>
      <c r="R56" s="45" t="s">
        <v>100</v>
      </c>
      <c r="S56" s="69">
        <v>526</v>
      </c>
      <c r="T56" s="85" t="s">
        <v>71</v>
      </c>
      <c r="U56" s="71">
        <v>38</v>
      </c>
      <c r="V56" s="86" t="s">
        <v>71</v>
      </c>
      <c r="W56" s="69">
        <v>450</v>
      </c>
      <c r="X56" s="72" t="s">
        <v>42</v>
      </c>
      <c r="Y56" s="91">
        <f t="shared" si="14"/>
        <v>0</v>
      </c>
      <c r="Z56" s="67">
        <f t="shared" si="9"/>
        <v>0.15904312808798327</v>
      </c>
      <c r="AA56" s="67">
        <f t="shared" si="10"/>
        <v>1.4137166941154069</v>
      </c>
      <c r="AB56" s="68">
        <f t="shared" si="11"/>
        <v>0.11249999999999999</v>
      </c>
      <c r="AC56" s="92">
        <f t="shared" si="15"/>
        <v>0</v>
      </c>
      <c r="AD56" s="93" t="str">
        <f t="shared" si="16"/>
        <v>NG</v>
      </c>
      <c r="AL56" s="1"/>
    </row>
    <row r="57" spans="2:38" ht="13.5" customHeight="1" x14ac:dyDescent="0.15">
      <c r="B57" s="5"/>
      <c r="C57" s="6"/>
      <c r="D57" s="6"/>
      <c r="E57" s="18"/>
      <c r="F57" s="7"/>
      <c r="G57" s="5"/>
      <c r="H57" s="5"/>
      <c r="I57" s="5"/>
      <c r="J57" s="5"/>
      <c r="K57" s="5"/>
      <c r="L57" s="5"/>
      <c r="M57" s="5"/>
      <c r="N57" s="5"/>
      <c r="O57" s="18"/>
      <c r="P57" s="8"/>
      <c r="R57" s="45" t="s">
        <v>101</v>
      </c>
      <c r="S57" s="69">
        <v>582</v>
      </c>
      <c r="T57" s="85" t="s">
        <v>71</v>
      </c>
      <c r="U57" s="71">
        <v>42</v>
      </c>
      <c r="V57" s="86" t="s">
        <v>71</v>
      </c>
      <c r="W57" s="69">
        <v>500</v>
      </c>
      <c r="X57" s="72" t="s">
        <v>42</v>
      </c>
      <c r="Y57" s="91">
        <f t="shared" si="14"/>
        <v>0</v>
      </c>
      <c r="Z57" s="67">
        <f t="shared" si="9"/>
        <v>0.19634954084936207</v>
      </c>
      <c r="AA57" s="67">
        <f t="shared" si="10"/>
        <v>1.5707963267948966</v>
      </c>
      <c r="AB57" s="68">
        <f t="shared" si="11"/>
        <v>0.125</v>
      </c>
      <c r="AC57" s="92">
        <f t="shared" si="15"/>
        <v>0</v>
      </c>
      <c r="AD57" s="93" t="str">
        <f t="shared" si="16"/>
        <v>NG</v>
      </c>
      <c r="AL57" s="1"/>
    </row>
    <row r="58" spans="2:38" ht="13.5" customHeight="1" x14ac:dyDescent="0.15">
      <c r="B58" s="5"/>
      <c r="C58" s="6"/>
      <c r="D58" s="6"/>
      <c r="E58" s="18"/>
      <c r="F58" s="18"/>
      <c r="G58" s="13"/>
      <c r="H58" s="190"/>
      <c r="I58" s="190"/>
      <c r="J58" s="8"/>
      <c r="K58" s="2"/>
      <c r="L58" s="2"/>
      <c r="M58" s="2"/>
      <c r="N58" s="5"/>
      <c r="O58" s="5"/>
      <c r="P58" s="8"/>
      <c r="R58" s="45" t="s">
        <v>102</v>
      </c>
      <c r="S58" s="69">
        <v>700</v>
      </c>
      <c r="T58" s="85" t="s">
        <v>71</v>
      </c>
      <c r="U58" s="71">
        <v>50</v>
      </c>
      <c r="V58" s="86" t="s">
        <v>71</v>
      </c>
      <c r="W58" s="69">
        <v>600</v>
      </c>
      <c r="X58" s="72" t="s">
        <v>42</v>
      </c>
      <c r="Y58" s="91">
        <f t="shared" si="14"/>
        <v>0</v>
      </c>
      <c r="Z58" s="67">
        <f t="shared" si="9"/>
        <v>0.28274333882308139</v>
      </c>
      <c r="AA58" s="67">
        <f t="shared" si="10"/>
        <v>1.8849555921538759</v>
      </c>
      <c r="AB58" s="68">
        <f t="shared" si="11"/>
        <v>0.15</v>
      </c>
      <c r="AC58" s="92">
        <f t="shared" si="15"/>
        <v>0</v>
      </c>
      <c r="AD58" s="93" t="str">
        <f t="shared" si="16"/>
        <v>NG</v>
      </c>
      <c r="AL58" s="1"/>
    </row>
    <row r="59" spans="2:38" ht="13.5" customHeight="1" x14ac:dyDescent="0.15">
      <c r="B59" s="5"/>
      <c r="C59" s="18"/>
      <c r="D59" s="18"/>
      <c r="E59" s="18"/>
      <c r="F59" s="18"/>
      <c r="G59" s="58"/>
      <c r="H59" s="58"/>
      <c r="I59" s="19"/>
      <c r="J59" s="19"/>
      <c r="K59" s="18"/>
      <c r="L59" s="18"/>
      <c r="M59" s="18"/>
      <c r="N59" s="5"/>
      <c r="O59" s="5"/>
      <c r="P59" s="5"/>
      <c r="R59" s="45" t="s">
        <v>103</v>
      </c>
      <c r="S59" s="69">
        <v>816</v>
      </c>
      <c r="T59" s="85" t="s">
        <v>71</v>
      </c>
      <c r="U59" s="71">
        <v>58</v>
      </c>
      <c r="V59" s="86" t="s">
        <v>71</v>
      </c>
      <c r="W59" s="69">
        <v>700</v>
      </c>
      <c r="X59" s="72" t="s">
        <v>42</v>
      </c>
      <c r="Y59" s="91">
        <f t="shared" si="14"/>
        <v>0</v>
      </c>
      <c r="Z59" s="67">
        <f t="shared" si="9"/>
        <v>0.38484510006474965</v>
      </c>
      <c r="AA59" s="67">
        <f t="shared" si="10"/>
        <v>2.1991148575128552</v>
      </c>
      <c r="AB59" s="68">
        <f t="shared" si="11"/>
        <v>0.17499999999999999</v>
      </c>
      <c r="AC59" s="92">
        <f t="shared" si="15"/>
        <v>0</v>
      </c>
      <c r="AD59" s="93" t="str">
        <f t="shared" si="16"/>
        <v>NG</v>
      </c>
      <c r="AL59" s="1"/>
    </row>
    <row r="60" spans="2:38" ht="13.5" customHeight="1" x14ac:dyDescent="0.15">
      <c r="B60" s="5"/>
      <c r="C60" s="18"/>
      <c r="D60" s="18"/>
      <c r="E60" s="18"/>
      <c r="F60" s="18"/>
      <c r="G60" s="6"/>
      <c r="H60" s="58"/>
      <c r="I60" s="19"/>
      <c r="J60" s="19"/>
      <c r="K60" s="6"/>
      <c r="L60" s="6"/>
      <c r="M60" s="6"/>
      <c r="N60" s="5"/>
      <c r="O60" s="5"/>
      <c r="P60" s="5"/>
      <c r="R60" s="45" t="s">
        <v>104</v>
      </c>
      <c r="S60" s="69">
        <v>932</v>
      </c>
      <c r="T60" s="85" t="s">
        <v>71</v>
      </c>
      <c r="U60" s="71">
        <v>66</v>
      </c>
      <c r="V60" s="86" t="s">
        <v>71</v>
      </c>
      <c r="W60" s="69">
        <v>800</v>
      </c>
      <c r="X60" s="72" t="s">
        <v>42</v>
      </c>
      <c r="Y60" s="91">
        <f t="shared" si="14"/>
        <v>0</v>
      </c>
      <c r="Z60" s="67">
        <f t="shared" si="9"/>
        <v>0.50265482457436694</v>
      </c>
      <c r="AA60" s="67">
        <f t="shared" si="10"/>
        <v>2.5132741228718345</v>
      </c>
      <c r="AB60" s="68">
        <f t="shared" si="11"/>
        <v>0.2</v>
      </c>
      <c r="AC60" s="92">
        <f t="shared" si="15"/>
        <v>0</v>
      </c>
      <c r="AD60" s="93" t="str">
        <f t="shared" si="16"/>
        <v>NG</v>
      </c>
      <c r="AL60" s="1"/>
    </row>
    <row r="61" spans="2:38" ht="13.5" customHeight="1" x14ac:dyDescent="0.15">
      <c r="B61" s="5"/>
      <c r="C61" s="18"/>
      <c r="D61" s="18"/>
      <c r="E61" s="18"/>
      <c r="F61" s="18"/>
      <c r="G61" s="5"/>
      <c r="H61" s="5"/>
      <c r="I61" s="5"/>
      <c r="J61" s="5"/>
      <c r="K61" s="5"/>
      <c r="L61" s="5"/>
      <c r="M61" s="5"/>
      <c r="N61" s="5"/>
      <c r="O61" s="5"/>
      <c r="P61" s="5"/>
      <c r="R61" s="45" t="s">
        <v>105</v>
      </c>
      <c r="S61" s="69">
        <v>1050</v>
      </c>
      <c r="T61" s="85" t="s">
        <v>71</v>
      </c>
      <c r="U61" s="71">
        <v>75</v>
      </c>
      <c r="V61" s="86" t="s">
        <v>71</v>
      </c>
      <c r="W61" s="69">
        <v>900</v>
      </c>
      <c r="X61" s="72" t="s">
        <v>42</v>
      </c>
      <c r="Y61" s="91">
        <f t="shared" si="14"/>
        <v>0</v>
      </c>
      <c r="Z61" s="67">
        <f t="shared" si="9"/>
        <v>0.63617251235193306</v>
      </c>
      <c r="AA61" s="67">
        <f t="shared" si="10"/>
        <v>2.8274333882308138</v>
      </c>
      <c r="AB61" s="68">
        <f t="shared" si="11"/>
        <v>0.22499999999999998</v>
      </c>
      <c r="AC61" s="92">
        <f t="shared" si="15"/>
        <v>0</v>
      </c>
      <c r="AD61" s="93" t="str">
        <f t="shared" si="16"/>
        <v>NG</v>
      </c>
      <c r="AL61" s="1"/>
    </row>
    <row r="62" spans="2:38" ht="13.5" customHeight="1" x14ac:dyDescent="0.15">
      <c r="C62" s="97"/>
      <c r="D62" s="97"/>
      <c r="E62" s="115"/>
      <c r="F62" s="98"/>
      <c r="G62" s="98"/>
      <c r="H62" s="98"/>
      <c r="I62" s="98"/>
      <c r="J62" s="98"/>
      <c r="K62" s="98"/>
      <c r="L62" s="98"/>
      <c r="M62" s="98"/>
      <c r="N62" s="98"/>
      <c r="O62" s="98"/>
      <c r="P62" s="98"/>
      <c r="R62" s="45" t="s">
        <v>106</v>
      </c>
      <c r="S62" s="69">
        <v>1164</v>
      </c>
      <c r="T62" s="85" t="s">
        <v>72</v>
      </c>
      <c r="U62" s="71">
        <v>82</v>
      </c>
      <c r="V62" s="86" t="s">
        <v>72</v>
      </c>
      <c r="W62" s="69">
        <v>1000</v>
      </c>
      <c r="X62" s="72" t="s">
        <v>73</v>
      </c>
      <c r="Y62" s="91">
        <f t="shared" si="14"/>
        <v>0</v>
      </c>
      <c r="Z62" s="67">
        <f t="shared" si="9"/>
        <v>0.78539816339744828</v>
      </c>
      <c r="AA62" s="67">
        <f t="shared" si="10"/>
        <v>3.1415926535897931</v>
      </c>
      <c r="AB62" s="68">
        <f t="shared" si="11"/>
        <v>0.25</v>
      </c>
      <c r="AC62" s="92">
        <f t="shared" si="15"/>
        <v>0</v>
      </c>
      <c r="AD62" s="93" t="str">
        <f t="shared" si="16"/>
        <v>NG</v>
      </c>
      <c r="AL62" s="1"/>
    </row>
    <row r="63" spans="2:38" ht="13.5" customHeight="1" x14ac:dyDescent="0.15">
      <c r="C63" s="97"/>
      <c r="D63" s="97"/>
      <c r="E63" s="115"/>
      <c r="F63" s="98"/>
      <c r="G63" s="98"/>
      <c r="H63" s="98"/>
      <c r="I63" s="98"/>
      <c r="J63" s="98"/>
      <c r="K63" s="98"/>
      <c r="L63" s="98"/>
      <c r="M63" s="98"/>
      <c r="N63" s="98"/>
      <c r="O63" s="98"/>
      <c r="P63" s="98"/>
      <c r="R63" s="45" t="s">
        <v>107</v>
      </c>
      <c r="S63" s="69">
        <v>1276</v>
      </c>
      <c r="T63" s="85" t="s">
        <v>72</v>
      </c>
      <c r="U63" s="71">
        <v>88</v>
      </c>
      <c r="V63" s="86" t="s">
        <v>72</v>
      </c>
      <c r="W63" s="69">
        <v>1100</v>
      </c>
      <c r="X63" s="72" t="s">
        <v>73</v>
      </c>
      <c r="Y63" s="91">
        <f t="shared" si="14"/>
        <v>0</v>
      </c>
      <c r="Z63" s="67">
        <f t="shared" si="9"/>
        <v>0.95033177771091248</v>
      </c>
      <c r="AA63" s="67">
        <f t="shared" si="10"/>
        <v>3.4557519189487729</v>
      </c>
      <c r="AB63" s="68">
        <f t="shared" si="11"/>
        <v>0.27499999999999997</v>
      </c>
      <c r="AC63" s="92">
        <f t="shared" si="15"/>
        <v>0</v>
      </c>
      <c r="AD63" s="93" t="str">
        <f t="shared" si="16"/>
        <v>NG</v>
      </c>
      <c r="AL63" s="1"/>
    </row>
    <row r="64" spans="2:38" ht="13.5" customHeight="1" x14ac:dyDescent="0.15">
      <c r="C64" s="189"/>
      <c r="D64" s="148"/>
      <c r="E64" s="98"/>
      <c r="F64" s="98"/>
      <c r="G64" s="98"/>
      <c r="H64" s="98"/>
      <c r="I64" s="98"/>
      <c r="J64" s="98"/>
      <c r="K64" s="98"/>
      <c r="L64" s="98"/>
      <c r="M64" s="98"/>
      <c r="N64" s="98"/>
      <c r="O64" s="98"/>
      <c r="P64" s="98"/>
      <c r="R64" s="45" t="s">
        <v>108</v>
      </c>
      <c r="S64" s="69">
        <v>1390</v>
      </c>
      <c r="T64" s="85" t="s">
        <v>72</v>
      </c>
      <c r="U64" s="71">
        <v>95</v>
      </c>
      <c r="V64" s="86" t="s">
        <v>72</v>
      </c>
      <c r="W64" s="69">
        <v>1200</v>
      </c>
      <c r="X64" s="72" t="s">
        <v>73</v>
      </c>
      <c r="Y64" s="91">
        <f t="shared" si="14"/>
        <v>0</v>
      </c>
      <c r="Z64" s="67">
        <f t="shared" si="9"/>
        <v>1.1309733552923256</v>
      </c>
      <c r="AA64" s="67">
        <f t="shared" si="10"/>
        <v>3.7699111843077517</v>
      </c>
      <c r="AB64" s="68">
        <f t="shared" si="11"/>
        <v>0.3</v>
      </c>
      <c r="AC64" s="92">
        <f t="shared" si="15"/>
        <v>0</v>
      </c>
      <c r="AD64" s="93" t="str">
        <f t="shared" si="16"/>
        <v>NG</v>
      </c>
      <c r="AL64" s="1"/>
    </row>
    <row r="65" spans="3:38" ht="13.5" customHeight="1" x14ac:dyDescent="0.15">
      <c r="C65" s="189"/>
      <c r="D65" s="148"/>
      <c r="E65" s="98"/>
      <c r="F65" s="98"/>
      <c r="G65" s="98"/>
      <c r="H65" s="98"/>
      <c r="I65" s="98"/>
      <c r="J65" s="98"/>
      <c r="K65" s="98"/>
      <c r="L65" s="98"/>
      <c r="M65" s="98"/>
      <c r="N65" s="98"/>
      <c r="O65" s="98"/>
      <c r="P65" s="98"/>
      <c r="R65" s="48" t="s">
        <v>109</v>
      </c>
      <c r="S65" s="75">
        <v>1506</v>
      </c>
      <c r="T65" s="87" t="s">
        <v>72</v>
      </c>
      <c r="U65" s="88">
        <v>103</v>
      </c>
      <c r="V65" s="89" t="s">
        <v>72</v>
      </c>
      <c r="W65" s="75">
        <v>1350</v>
      </c>
      <c r="X65" s="78" t="s">
        <v>74</v>
      </c>
      <c r="Y65" s="94">
        <f t="shared" si="14"/>
        <v>0</v>
      </c>
      <c r="Z65" s="80">
        <f t="shared" si="9"/>
        <v>1.4313881527918495</v>
      </c>
      <c r="AA65" s="80">
        <f t="shared" si="10"/>
        <v>4.2411500823462207</v>
      </c>
      <c r="AB65" s="81">
        <f t="shared" si="11"/>
        <v>0.33750000000000002</v>
      </c>
      <c r="AC65" s="95">
        <f t="shared" si="15"/>
        <v>0</v>
      </c>
      <c r="AD65" s="96" t="str">
        <f>IF(AND(0.6&lt;AC65,AC65&lt;3),"OK",IF(AC65&gt;=3,"NG",IF(AC65&lt;=0.6,"NG")))</f>
        <v>NG</v>
      </c>
      <c r="AL65" s="1"/>
    </row>
    <row r="66" spans="3:38" ht="17.25" customHeight="1" x14ac:dyDescent="0.15">
      <c r="C66" s="98"/>
      <c r="D66" s="98"/>
      <c r="E66" s="98"/>
      <c r="F66" s="98"/>
      <c r="G66" s="98"/>
      <c r="H66" s="98"/>
      <c r="I66" s="98"/>
      <c r="J66" s="98"/>
      <c r="K66" s="98"/>
      <c r="L66" s="98"/>
      <c r="M66" s="98"/>
      <c r="N66" s="98"/>
      <c r="O66" s="98"/>
      <c r="P66" s="98"/>
    </row>
    <row r="67" spans="3:38" ht="17.25" customHeight="1" x14ac:dyDescent="0.15"/>
  </sheetData>
  <sheetProtection algorithmName="SHA-512" hashValue="uTD0qragxk0H93nK0bnD9l+u22HwNziJiQnTgpmaPBQv4+yAQqr5nmrODAmWkj5yxU54vGEvOOZmrRYXuto11g==" saltValue="bq5nsqjXVFez/Q0BriYkFA==" spinCount="100000" sheet="1" objects="1" scenarios="1" selectLockedCells="1"/>
  <protectedRanges>
    <protectedRange sqref="Q4" name="範囲2"/>
    <protectedRange sqref="H4:J4" name="範囲1"/>
  </protectedRanges>
  <mergeCells count="38">
    <mergeCell ref="X39:X40"/>
    <mergeCell ref="Y39:Y40"/>
    <mergeCell ref="AC39:AD40"/>
    <mergeCell ref="C64:C65"/>
    <mergeCell ref="H43:I43"/>
    <mergeCell ref="H45:I45"/>
    <mergeCell ref="C50:C51"/>
    <mergeCell ref="H53:I53"/>
    <mergeCell ref="H56:I56"/>
    <mergeCell ref="H58:I58"/>
    <mergeCell ref="H40:I40"/>
    <mergeCell ref="E32:F32"/>
    <mergeCell ref="E34:F34"/>
    <mergeCell ref="R39:R40"/>
    <mergeCell ref="S39:S40"/>
    <mergeCell ref="T39:T40"/>
    <mergeCell ref="U39:U40"/>
    <mergeCell ref="U26:U27"/>
    <mergeCell ref="V26:V27"/>
    <mergeCell ref="W26:W27"/>
    <mergeCell ref="V39:V40"/>
    <mergeCell ref="W39:W40"/>
    <mergeCell ref="X26:X27"/>
    <mergeCell ref="Y26:Y27"/>
    <mergeCell ref="AC26:AD27"/>
    <mergeCell ref="J19:L19"/>
    <mergeCell ref="G22:H22"/>
    <mergeCell ref="L26:M26"/>
    <mergeCell ref="R26:R27"/>
    <mergeCell ref="S26:S27"/>
    <mergeCell ref="T26:T27"/>
    <mergeCell ref="M3:O3"/>
    <mergeCell ref="R6:S9"/>
    <mergeCell ref="T6:T9"/>
    <mergeCell ref="U6:U9"/>
    <mergeCell ref="R16:S19"/>
    <mergeCell ref="T16:T19"/>
    <mergeCell ref="U16:U19"/>
  </mergeCells>
  <phoneticPr fontId="2"/>
  <dataValidations count="5">
    <dataValidation type="list" allowBlank="1" showInputMessage="1" showErrorMessage="1" promptTitle="上記の用途地域より選択" prompt="１～５" sqref="E65590:E65591 HS55:HS56 RO55:RO56 ABK55:ABK56 ALG55:ALG56 AVC55:AVC56 BEY55:BEY56 BOU55:BOU56 BYQ55:BYQ56 CIM55:CIM56 CSI55:CSI56 DCE55:DCE56 DMA55:DMA56 DVW55:DVW56 EFS55:EFS56 EPO55:EPO56 EZK55:EZK56 FJG55:FJG56 FTC55:FTC56 GCY55:GCY56 GMU55:GMU56 GWQ55:GWQ56 HGM55:HGM56 HQI55:HQI56 IAE55:IAE56 IKA55:IKA56 ITW55:ITW56 JDS55:JDS56 JNO55:JNO56 JXK55:JXK56 KHG55:KHG56 KRC55:KRC56 LAY55:LAY56 LKU55:LKU56 LUQ55:LUQ56 MEM55:MEM56 MOI55:MOI56 MYE55:MYE56 NIA55:NIA56 NRW55:NRW56 OBS55:OBS56 OLO55:OLO56 OVK55:OVK56 PFG55:PFG56 PPC55:PPC56 PYY55:PYY56 QIU55:QIU56 QSQ55:QSQ56 RCM55:RCM56 RMI55:RMI56 RWE55:RWE56 SGA55:SGA56 SPW55:SPW56 SZS55:SZS56 TJO55:TJO56 TTK55:TTK56 UDG55:UDG56 UNC55:UNC56 UWY55:UWY56 VGU55:VGU56 VQQ55:VQQ56 WAM55:WAM56 WKI55:WKI56 WUE55:WUE56 HT65591:HT65592 RP65591:RP65592 ABL65591:ABL65592 ALH65591:ALH65592 AVD65591:AVD65592 BEZ65591:BEZ65592 BOV65591:BOV65592 BYR65591:BYR65592 CIN65591:CIN65592 CSJ65591:CSJ65592 DCF65591:DCF65592 DMB65591:DMB65592 DVX65591:DVX65592 EFT65591:EFT65592 EPP65591:EPP65592 EZL65591:EZL65592 FJH65591:FJH65592 FTD65591:FTD65592 GCZ65591:GCZ65592 GMV65591:GMV65592 GWR65591:GWR65592 HGN65591:HGN65592 HQJ65591:HQJ65592 IAF65591:IAF65592 IKB65591:IKB65592 ITX65591:ITX65592 JDT65591:JDT65592 JNP65591:JNP65592 JXL65591:JXL65592 KHH65591:KHH65592 KRD65591:KRD65592 LAZ65591:LAZ65592 LKV65591:LKV65592 LUR65591:LUR65592 MEN65591:MEN65592 MOJ65591:MOJ65592 MYF65591:MYF65592 NIB65591:NIB65592 NRX65591:NRX65592 OBT65591:OBT65592 OLP65591:OLP65592 OVL65591:OVL65592 PFH65591:PFH65592 PPD65591:PPD65592 PYZ65591:PYZ65592 QIV65591:QIV65592 QSR65591:QSR65592 RCN65591:RCN65592 RMJ65591:RMJ65592 RWF65591:RWF65592 SGB65591:SGB65592 SPX65591:SPX65592 SZT65591:SZT65592 TJP65591:TJP65592 TTL65591:TTL65592 UDH65591:UDH65592 UND65591:UND65592 UWZ65591:UWZ65592 VGV65591:VGV65592 VQR65591:VQR65592 WAN65591:WAN65592 WKJ65591:WKJ65592 WUF65591:WUF65592 E131126:E131127 HT131127:HT131128 RP131127:RP131128 ABL131127:ABL131128 ALH131127:ALH131128 AVD131127:AVD131128 BEZ131127:BEZ131128 BOV131127:BOV131128 BYR131127:BYR131128 CIN131127:CIN131128 CSJ131127:CSJ131128 DCF131127:DCF131128 DMB131127:DMB131128 DVX131127:DVX131128 EFT131127:EFT131128 EPP131127:EPP131128 EZL131127:EZL131128 FJH131127:FJH131128 FTD131127:FTD131128 GCZ131127:GCZ131128 GMV131127:GMV131128 GWR131127:GWR131128 HGN131127:HGN131128 HQJ131127:HQJ131128 IAF131127:IAF131128 IKB131127:IKB131128 ITX131127:ITX131128 JDT131127:JDT131128 JNP131127:JNP131128 JXL131127:JXL131128 KHH131127:KHH131128 KRD131127:KRD131128 LAZ131127:LAZ131128 LKV131127:LKV131128 LUR131127:LUR131128 MEN131127:MEN131128 MOJ131127:MOJ131128 MYF131127:MYF131128 NIB131127:NIB131128 NRX131127:NRX131128 OBT131127:OBT131128 OLP131127:OLP131128 OVL131127:OVL131128 PFH131127:PFH131128 PPD131127:PPD131128 PYZ131127:PYZ131128 QIV131127:QIV131128 QSR131127:QSR131128 RCN131127:RCN131128 RMJ131127:RMJ131128 RWF131127:RWF131128 SGB131127:SGB131128 SPX131127:SPX131128 SZT131127:SZT131128 TJP131127:TJP131128 TTL131127:TTL131128 UDH131127:UDH131128 UND131127:UND131128 UWZ131127:UWZ131128 VGV131127:VGV131128 VQR131127:VQR131128 WAN131127:WAN131128 WKJ131127:WKJ131128 WUF131127:WUF131128 E196662:E196663 HT196663:HT196664 RP196663:RP196664 ABL196663:ABL196664 ALH196663:ALH196664 AVD196663:AVD196664 BEZ196663:BEZ196664 BOV196663:BOV196664 BYR196663:BYR196664 CIN196663:CIN196664 CSJ196663:CSJ196664 DCF196663:DCF196664 DMB196663:DMB196664 DVX196663:DVX196664 EFT196663:EFT196664 EPP196663:EPP196664 EZL196663:EZL196664 FJH196663:FJH196664 FTD196663:FTD196664 GCZ196663:GCZ196664 GMV196663:GMV196664 GWR196663:GWR196664 HGN196663:HGN196664 HQJ196663:HQJ196664 IAF196663:IAF196664 IKB196663:IKB196664 ITX196663:ITX196664 JDT196663:JDT196664 JNP196663:JNP196664 JXL196663:JXL196664 KHH196663:KHH196664 KRD196663:KRD196664 LAZ196663:LAZ196664 LKV196663:LKV196664 LUR196663:LUR196664 MEN196663:MEN196664 MOJ196663:MOJ196664 MYF196663:MYF196664 NIB196663:NIB196664 NRX196663:NRX196664 OBT196663:OBT196664 OLP196663:OLP196664 OVL196663:OVL196664 PFH196663:PFH196664 PPD196663:PPD196664 PYZ196663:PYZ196664 QIV196663:QIV196664 QSR196663:QSR196664 RCN196663:RCN196664 RMJ196663:RMJ196664 RWF196663:RWF196664 SGB196663:SGB196664 SPX196663:SPX196664 SZT196663:SZT196664 TJP196663:TJP196664 TTL196663:TTL196664 UDH196663:UDH196664 UND196663:UND196664 UWZ196663:UWZ196664 VGV196663:VGV196664 VQR196663:VQR196664 WAN196663:WAN196664 WKJ196663:WKJ196664 WUF196663:WUF196664 E262198:E262199 HT262199:HT262200 RP262199:RP262200 ABL262199:ABL262200 ALH262199:ALH262200 AVD262199:AVD262200 BEZ262199:BEZ262200 BOV262199:BOV262200 BYR262199:BYR262200 CIN262199:CIN262200 CSJ262199:CSJ262200 DCF262199:DCF262200 DMB262199:DMB262200 DVX262199:DVX262200 EFT262199:EFT262200 EPP262199:EPP262200 EZL262199:EZL262200 FJH262199:FJH262200 FTD262199:FTD262200 GCZ262199:GCZ262200 GMV262199:GMV262200 GWR262199:GWR262200 HGN262199:HGN262200 HQJ262199:HQJ262200 IAF262199:IAF262200 IKB262199:IKB262200 ITX262199:ITX262200 JDT262199:JDT262200 JNP262199:JNP262200 JXL262199:JXL262200 KHH262199:KHH262200 KRD262199:KRD262200 LAZ262199:LAZ262200 LKV262199:LKV262200 LUR262199:LUR262200 MEN262199:MEN262200 MOJ262199:MOJ262200 MYF262199:MYF262200 NIB262199:NIB262200 NRX262199:NRX262200 OBT262199:OBT262200 OLP262199:OLP262200 OVL262199:OVL262200 PFH262199:PFH262200 PPD262199:PPD262200 PYZ262199:PYZ262200 QIV262199:QIV262200 QSR262199:QSR262200 RCN262199:RCN262200 RMJ262199:RMJ262200 RWF262199:RWF262200 SGB262199:SGB262200 SPX262199:SPX262200 SZT262199:SZT262200 TJP262199:TJP262200 TTL262199:TTL262200 UDH262199:UDH262200 UND262199:UND262200 UWZ262199:UWZ262200 VGV262199:VGV262200 VQR262199:VQR262200 WAN262199:WAN262200 WKJ262199:WKJ262200 WUF262199:WUF262200 E327734:E327735 HT327735:HT327736 RP327735:RP327736 ABL327735:ABL327736 ALH327735:ALH327736 AVD327735:AVD327736 BEZ327735:BEZ327736 BOV327735:BOV327736 BYR327735:BYR327736 CIN327735:CIN327736 CSJ327735:CSJ327736 DCF327735:DCF327736 DMB327735:DMB327736 DVX327735:DVX327736 EFT327735:EFT327736 EPP327735:EPP327736 EZL327735:EZL327736 FJH327735:FJH327736 FTD327735:FTD327736 GCZ327735:GCZ327736 GMV327735:GMV327736 GWR327735:GWR327736 HGN327735:HGN327736 HQJ327735:HQJ327736 IAF327735:IAF327736 IKB327735:IKB327736 ITX327735:ITX327736 JDT327735:JDT327736 JNP327735:JNP327736 JXL327735:JXL327736 KHH327735:KHH327736 KRD327735:KRD327736 LAZ327735:LAZ327736 LKV327735:LKV327736 LUR327735:LUR327736 MEN327735:MEN327736 MOJ327735:MOJ327736 MYF327735:MYF327736 NIB327735:NIB327736 NRX327735:NRX327736 OBT327735:OBT327736 OLP327735:OLP327736 OVL327735:OVL327736 PFH327735:PFH327736 PPD327735:PPD327736 PYZ327735:PYZ327736 QIV327735:QIV327736 QSR327735:QSR327736 RCN327735:RCN327736 RMJ327735:RMJ327736 RWF327735:RWF327736 SGB327735:SGB327736 SPX327735:SPX327736 SZT327735:SZT327736 TJP327735:TJP327736 TTL327735:TTL327736 UDH327735:UDH327736 UND327735:UND327736 UWZ327735:UWZ327736 VGV327735:VGV327736 VQR327735:VQR327736 WAN327735:WAN327736 WKJ327735:WKJ327736 WUF327735:WUF327736 E393270:E393271 HT393271:HT393272 RP393271:RP393272 ABL393271:ABL393272 ALH393271:ALH393272 AVD393271:AVD393272 BEZ393271:BEZ393272 BOV393271:BOV393272 BYR393271:BYR393272 CIN393271:CIN393272 CSJ393271:CSJ393272 DCF393271:DCF393272 DMB393271:DMB393272 DVX393271:DVX393272 EFT393271:EFT393272 EPP393271:EPP393272 EZL393271:EZL393272 FJH393271:FJH393272 FTD393271:FTD393272 GCZ393271:GCZ393272 GMV393271:GMV393272 GWR393271:GWR393272 HGN393271:HGN393272 HQJ393271:HQJ393272 IAF393271:IAF393272 IKB393271:IKB393272 ITX393271:ITX393272 JDT393271:JDT393272 JNP393271:JNP393272 JXL393271:JXL393272 KHH393271:KHH393272 KRD393271:KRD393272 LAZ393271:LAZ393272 LKV393271:LKV393272 LUR393271:LUR393272 MEN393271:MEN393272 MOJ393271:MOJ393272 MYF393271:MYF393272 NIB393271:NIB393272 NRX393271:NRX393272 OBT393271:OBT393272 OLP393271:OLP393272 OVL393271:OVL393272 PFH393271:PFH393272 PPD393271:PPD393272 PYZ393271:PYZ393272 QIV393271:QIV393272 QSR393271:QSR393272 RCN393271:RCN393272 RMJ393271:RMJ393272 RWF393271:RWF393272 SGB393271:SGB393272 SPX393271:SPX393272 SZT393271:SZT393272 TJP393271:TJP393272 TTL393271:TTL393272 UDH393271:UDH393272 UND393271:UND393272 UWZ393271:UWZ393272 VGV393271:VGV393272 VQR393271:VQR393272 WAN393271:WAN393272 WKJ393271:WKJ393272 WUF393271:WUF393272 E458806:E458807 HT458807:HT458808 RP458807:RP458808 ABL458807:ABL458808 ALH458807:ALH458808 AVD458807:AVD458808 BEZ458807:BEZ458808 BOV458807:BOV458808 BYR458807:BYR458808 CIN458807:CIN458808 CSJ458807:CSJ458808 DCF458807:DCF458808 DMB458807:DMB458808 DVX458807:DVX458808 EFT458807:EFT458808 EPP458807:EPP458808 EZL458807:EZL458808 FJH458807:FJH458808 FTD458807:FTD458808 GCZ458807:GCZ458808 GMV458807:GMV458808 GWR458807:GWR458808 HGN458807:HGN458808 HQJ458807:HQJ458808 IAF458807:IAF458808 IKB458807:IKB458808 ITX458807:ITX458808 JDT458807:JDT458808 JNP458807:JNP458808 JXL458807:JXL458808 KHH458807:KHH458808 KRD458807:KRD458808 LAZ458807:LAZ458808 LKV458807:LKV458808 LUR458807:LUR458808 MEN458807:MEN458808 MOJ458807:MOJ458808 MYF458807:MYF458808 NIB458807:NIB458808 NRX458807:NRX458808 OBT458807:OBT458808 OLP458807:OLP458808 OVL458807:OVL458808 PFH458807:PFH458808 PPD458807:PPD458808 PYZ458807:PYZ458808 QIV458807:QIV458808 QSR458807:QSR458808 RCN458807:RCN458808 RMJ458807:RMJ458808 RWF458807:RWF458808 SGB458807:SGB458808 SPX458807:SPX458808 SZT458807:SZT458808 TJP458807:TJP458808 TTL458807:TTL458808 UDH458807:UDH458808 UND458807:UND458808 UWZ458807:UWZ458808 VGV458807:VGV458808 VQR458807:VQR458808 WAN458807:WAN458808 WKJ458807:WKJ458808 WUF458807:WUF458808 E524342:E524343 HT524343:HT524344 RP524343:RP524344 ABL524343:ABL524344 ALH524343:ALH524344 AVD524343:AVD524344 BEZ524343:BEZ524344 BOV524343:BOV524344 BYR524343:BYR524344 CIN524343:CIN524344 CSJ524343:CSJ524344 DCF524343:DCF524344 DMB524343:DMB524344 DVX524343:DVX524344 EFT524343:EFT524344 EPP524343:EPP524344 EZL524343:EZL524344 FJH524343:FJH524344 FTD524343:FTD524344 GCZ524343:GCZ524344 GMV524343:GMV524344 GWR524343:GWR524344 HGN524343:HGN524344 HQJ524343:HQJ524344 IAF524343:IAF524344 IKB524343:IKB524344 ITX524343:ITX524344 JDT524343:JDT524344 JNP524343:JNP524344 JXL524343:JXL524344 KHH524343:KHH524344 KRD524343:KRD524344 LAZ524343:LAZ524344 LKV524343:LKV524344 LUR524343:LUR524344 MEN524343:MEN524344 MOJ524343:MOJ524344 MYF524343:MYF524344 NIB524343:NIB524344 NRX524343:NRX524344 OBT524343:OBT524344 OLP524343:OLP524344 OVL524343:OVL524344 PFH524343:PFH524344 PPD524343:PPD524344 PYZ524343:PYZ524344 QIV524343:QIV524344 QSR524343:QSR524344 RCN524343:RCN524344 RMJ524343:RMJ524344 RWF524343:RWF524344 SGB524343:SGB524344 SPX524343:SPX524344 SZT524343:SZT524344 TJP524343:TJP524344 TTL524343:TTL524344 UDH524343:UDH524344 UND524343:UND524344 UWZ524343:UWZ524344 VGV524343:VGV524344 VQR524343:VQR524344 WAN524343:WAN524344 WKJ524343:WKJ524344 WUF524343:WUF524344 E589878:E589879 HT589879:HT589880 RP589879:RP589880 ABL589879:ABL589880 ALH589879:ALH589880 AVD589879:AVD589880 BEZ589879:BEZ589880 BOV589879:BOV589880 BYR589879:BYR589880 CIN589879:CIN589880 CSJ589879:CSJ589880 DCF589879:DCF589880 DMB589879:DMB589880 DVX589879:DVX589880 EFT589879:EFT589880 EPP589879:EPP589880 EZL589879:EZL589880 FJH589879:FJH589880 FTD589879:FTD589880 GCZ589879:GCZ589880 GMV589879:GMV589880 GWR589879:GWR589880 HGN589879:HGN589880 HQJ589879:HQJ589880 IAF589879:IAF589880 IKB589879:IKB589880 ITX589879:ITX589880 JDT589879:JDT589880 JNP589879:JNP589880 JXL589879:JXL589880 KHH589879:KHH589880 KRD589879:KRD589880 LAZ589879:LAZ589880 LKV589879:LKV589880 LUR589879:LUR589880 MEN589879:MEN589880 MOJ589879:MOJ589880 MYF589879:MYF589880 NIB589879:NIB589880 NRX589879:NRX589880 OBT589879:OBT589880 OLP589879:OLP589880 OVL589879:OVL589880 PFH589879:PFH589880 PPD589879:PPD589880 PYZ589879:PYZ589880 QIV589879:QIV589880 QSR589879:QSR589880 RCN589879:RCN589880 RMJ589879:RMJ589880 RWF589879:RWF589880 SGB589879:SGB589880 SPX589879:SPX589880 SZT589879:SZT589880 TJP589879:TJP589880 TTL589879:TTL589880 UDH589879:UDH589880 UND589879:UND589880 UWZ589879:UWZ589880 VGV589879:VGV589880 VQR589879:VQR589880 WAN589879:WAN589880 WKJ589879:WKJ589880 WUF589879:WUF589880 E655414:E655415 HT655415:HT655416 RP655415:RP655416 ABL655415:ABL655416 ALH655415:ALH655416 AVD655415:AVD655416 BEZ655415:BEZ655416 BOV655415:BOV655416 BYR655415:BYR655416 CIN655415:CIN655416 CSJ655415:CSJ655416 DCF655415:DCF655416 DMB655415:DMB655416 DVX655415:DVX655416 EFT655415:EFT655416 EPP655415:EPP655416 EZL655415:EZL655416 FJH655415:FJH655416 FTD655415:FTD655416 GCZ655415:GCZ655416 GMV655415:GMV655416 GWR655415:GWR655416 HGN655415:HGN655416 HQJ655415:HQJ655416 IAF655415:IAF655416 IKB655415:IKB655416 ITX655415:ITX655416 JDT655415:JDT655416 JNP655415:JNP655416 JXL655415:JXL655416 KHH655415:KHH655416 KRD655415:KRD655416 LAZ655415:LAZ655416 LKV655415:LKV655416 LUR655415:LUR655416 MEN655415:MEN655416 MOJ655415:MOJ655416 MYF655415:MYF655416 NIB655415:NIB655416 NRX655415:NRX655416 OBT655415:OBT655416 OLP655415:OLP655416 OVL655415:OVL655416 PFH655415:PFH655416 PPD655415:PPD655416 PYZ655415:PYZ655416 QIV655415:QIV655416 QSR655415:QSR655416 RCN655415:RCN655416 RMJ655415:RMJ655416 RWF655415:RWF655416 SGB655415:SGB655416 SPX655415:SPX655416 SZT655415:SZT655416 TJP655415:TJP655416 TTL655415:TTL655416 UDH655415:UDH655416 UND655415:UND655416 UWZ655415:UWZ655416 VGV655415:VGV655416 VQR655415:VQR655416 WAN655415:WAN655416 WKJ655415:WKJ655416 WUF655415:WUF655416 E720950:E720951 HT720951:HT720952 RP720951:RP720952 ABL720951:ABL720952 ALH720951:ALH720952 AVD720951:AVD720952 BEZ720951:BEZ720952 BOV720951:BOV720952 BYR720951:BYR720952 CIN720951:CIN720952 CSJ720951:CSJ720952 DCF720951:DCF720952 DMB720951:DMB720952 DVX720951:DVX720952 EFT720951:EFT720952 EPP720951:EPP720952 EZL720951:EZL720952 FJH720951:FJH720952 FTD720951:FTD720952 GCZ720951:GCZ720952 GMV720951:GMV720952 GWR720951:GWR720952 HGN720951:HGN720952 HQJ720951:HQJ720952 IAF720951:IAF720952 IKB720951:IKB720952 ITX720951:ITX720952 JDT720951:JDT720952 JNP720951:JNP720952 JXL720951:JXL720952 KHH720951:KHH720952 KRD720951:KRD720952 LAZ720951:LAZ720952 LKV720951:LKV720952 LUR720951:LUR720952 MEN720951:MEN720952 MOJ720951:MOJ720952 MYF720951:MYF720952 NIB720951:NIB720952 NRX720951:NRX720952 OBT720951:OBT720952 OLP720951:OLP720952 OVL720951:OVL720952 PFH720951:PFH720952 PPD720951:PPD720952 PYZ720951:PYZ720952 QIV720951:QIV720952 QSR720951:QSR720952 RCN720951:RCN720952 RMJ720951:RMJ720952 RWF720951:RWF720952 SGB720951:SGB720952 SPX720951:SPX720952 SZT720951:SZT720952 TJP720951:TJP720952 TTL720951:TTL720952 UDH720951:UDH720952 UND720951:UND720952 UWZ720951:UWZ720952 VGV720951:VGV720952 VQR720951:VQR720952 WAN720951:WAN720952 WKJ720951:WKJ720952 WUF720951:WUF720952 E786486:E786487 HT786487:HT786488 RP786487:RP786488 ABL786487:ABL786488 ALH786487:ALH786488 AVD786487:AVD786488 BEZ786487:BEZ786488 BOV786487:BOV786488 BYR786487:BYR786488 CIN786487:CIN786488 CSJ786487:CSJ786488 DCF786487:DCF786488 DMB786487:DMB786488 DVX786487:DVX786488 EFT786487:EFT786488 EPP786487:EPP786488 EZL786487:EZL786488 FJH786487:FJH786488 FTD786487:FTD786488 GCZ786487:GCZ786488 GMV786487:GMV786488 GWR786487:GWR786488 HGN786487:HGN786488 HQJ786487:HQJ786488 IAF786487:IAF786488 IKB786487:IKB786488 ITX786487:ITX786488 JDT786487:JDT786488 JNP786487:JNP786488 JXL786487:JXL786488 KHH786487:KHH786488 KRD786487:KRD786488 LAZ786487:LAZ786488 LKV786487:LKV786488 LUR786487:LUR786488 MEN786487:MEN786488 MOJ786487:MOJ786488 MYF786487:MYF786488 NIB786487:NIB786488 NRX786487:NRX786488 OBT786487:OBT786488 OLP786487:OLP786488 OVL786487:OVL786488 PFH786487:PFH786488 PPD786487:PPD786488 PYZ786487:PYZ786488 QIV786487:QIV786488 QSR786487:QSR786488 RCN786487:RCN786488 RMJ786487:RMJ786488 RWF786487:RWF786488 SGB786487:SGB786488 SPX786487:SPX786488 SZT786487:SZT786488 TJP786487:TJP786488 TTL786487:TTL786488 UDH786487:UDH786488 UND786487:UND786488 UWZ786487:UWZ786488 VGV786487:VGV786488 VQR786487:VQR786488 WAN786487:WAN786488 WKJ786487:WKJ786488 WUF786487:WUF786488 E852022:E852023 HT852023:HT852024 RP852023:RP852024 ABL852023:ABL852024 ALH852023:ALH852024 AVD852023:AVD852024 BEZ852023:BEZ852024 BOV852023:BOV852024 BYR852023:BYR852024 CIN852023:CIN852024 CSJ852023:CSJ852024 DCF852023:DCF852024 DMB852023:DMB852024 DVX852023:DVX852024 EFT852023:EFT852024 EPP852023:EPP852024 EZL852023:EZL852024 FJH852023:FJH852024 FTD852023:FTD852024 GCZ852023:GCZ852024 GMV852023:GMV852024 GWR852023:GWR852024 HGN852023:HGN852024 HQJ852023:HQJ852024 IAF852023:IAF852024 IKB852023:IKB852024 ITX852023:ITX852024 JDT852023:JDT852024 JNP852023:JNP852024 JXL852023:JXL852024 KHH852023:KHH852024 KRD852023:KRD852024 LAZ852023:LAZ852024 LKV852023:LKV852024 LUR852023:LUR852024 MEN852023:MEN852024 MOJ852023:MOJ852024 MYF852023:MYF852024 NIB852023:NIB852024 NRX852023:NRX852024 OBT852023:OBT852024 OLP852023:OLP852024 OVL852023:OVL852024 PFH852023:PFH852024 PPD852023:PPD852024 PYZ852023:PYZ852024 QIV852023:QIV852024 QSR852023:QSR852024 RCN852023:RCN852024 RMJ852023:RMJ852024 RWF852023:RWF852024 SGB852023:SGB852024 SPX852023:SPX852024 SZT852023:SZT852024 TJP852023:TJP852024 TTL852023:TTL852024 UDH852023:UDH852024 UND852023:UND852024 UWZ852023:UWZ852024 VGV852023:VGV852024 VQR852023:VQR852024 WAN852023:WAN852024 WKJ852023:WKJ852024 WUF852023:WUF852024 E917558:E917559 HT917559:HT917560 RP917559:RP917560 ABL917559:ABL917560 ALH917559:ALH917560 AVD917559:AVD917560 BEZ917559:BEZ917560 BOV917559:BOV917560 BYR917559:BYR917560 CIN917559:CIN917560 CSJ917559:CSJ917560 DCF917559:DCF917560 DMB917559:DMB917560 DVX917559:DVX917560 EFT917559:EFT917560 EPP917559:EPP917560 EZL917559:EZL917560 FJH917559:FJH917560 FTD917559:FTD917560 GCZ917559:GCZ917560 GMV917559:GMV917560 GWR917559:GWR917560 HGN917559:HGN917560 HQJ917559:HQJ917560 IAF917559:IAF917560 IKB917559:IKB917560 ITX917559:ITX917560 JDT917559:JDT917560 JNP917559:JNP917560 JXL917559:JXL917560 KHH917559:KHH917560 KRD917559:KRD917560 LAZ917559:LAZ917560 LKV917559:LKV917560 LUR917559:LUR917560 MEN917559:MEN917560 MOJ917559:MOJ917560 MYF917559:MYF917560 NIB917559:NIB917560 NRX917559:NRX917560 OBT917559:OBT917560 OLP917559:OLP917560 OVL917559:OVL917560 PFH917559:PFH917560 PPD917559:PPD917560 PYZ917559:PYZ917560 QIV917559:QIV917560 QSR917559:QSR917560 RCN917559:RCN917560 RMJ917559:RMJ917560 RWF917559:RWF917560 SGB917559:SGB917560 SPX917559:SPX917560 SZT917559:SZT917560 TJP917559:TJP917560 TTL917559:TTL917560 UDH917559:UDH917560 UND917559:UND917560 UWZ917559:UWZ917560 VGV917559:VGV917560 VQR917559:VQR917560 WAN917559:WAN917560 WKJ917559:WKJ917560 WUF917559:WUF917560 E983094:E983095 HT983095:HT983096 RP983095:RP983096 ABL983095:ABL983096 ALH983095:ALH983096 AVD983095:AVD983096 BEZ983095:BEZ983096 BOV983095:BOV983096 BYR983095:BYR983096 CIN983095:CIN983096 CSJ983095:CSJ983096 DCF983095:DCF983096 DMB983095:DMB983096 DVX983095:DVX983096 EFT983095:EFT983096 EPP983095:EPP983096 EZL983095:EZL983096 FJH983095:FJH983096 FTD983095:FTD983096 GCZ983095:GCZ983096 GMV983095:GMV983096 GWR983095:GWR983096 HGN983095:HGN983096 HQJ983095:HQJ983096 IAF983095:IAF983096 IKB983095:IKB983096 ITX983095:ITX983096 JDT983095:JDT983096 JNP983095:JNP983096 JXL983095:JXL983096 KHH983095:KHH983096 KRD983095:KRD983096 LAZ983095:LAZ983096 LKV983095:LKV983096 LUR983095:LUR983096 MEN983095:MEN983096 MOJ983095:MOJ983096 MYF983095:MYF983096 NIB983095:NIB983096 NRX983095:NRX983096 OBT983095:OBT983096 OLP983095:OLP983096 OVL983095:OVL983096 PFH983095:PFH983096 PPD983095:PPD983096 PYZ983095:PYZ983096 QIV983095:QIV983096 QSR983095:QSR983096 RCN983095:RCN983096 RMJ983095:RMJ983096 RWF983095:RWF983096 SGB983095:SGB983096 SPX983095:SPX983096 SZT983095:SZT983096 TJP983095:TJP983096 TTL983095:TTL983096 UDH983095:UDH983096 UND983095:UND983096 UWZ983095:UWZ983096 VGV983095:VGV983096 VQR983095:VQR983096 WAN983095:WAN983096 WKJ983095:WKJ983096 WUF983095:WUF983096">
      <formula1>$C$52:$C$55</formula1>
    </dataValidation>
    <dataValidation type="list" allowBlank="1" showInputMessage="1" showErrorMessage="1" sqref="IK4 WUW983050 WLA983050 WBE983050 VRI983050 VHM983050 UXQ983050 UNU983050 UDY983050 TUC983050 TKG983050 TAK983050 SQO983050 SGS983050 RWW983050 RNA983050 RDE983050 QTI983050 QJM983050 PZQ983050 PPU983050 PFY983050 OWC983050 OMG983050 OCK983050 NSO983050 NIS983050 MYW983050 MPA983050 MFE983050 LVI983050 LLM983050 LBQ983050 KRU983050 KHY983050 JYC983050 JOG983050 JEK983050 IUO983050 IKS983050 IAW983050 HRA983050 HHE983050 GXI983050 GNM983050 GDQ983050 FTU983050 FJY983050 FAC983050 EQG983050 EGK983050 DWO983050 DMS983050 DCW983050 CTA983050 CJE983050 BZI983050 BPM983050 BFQ983050 AVU983050 ALY983050 ACC983050 SG983050 IK983050 WUW917514 WLA917514 WBE917514 VRI917514 VHM917514 UXQ917514 UNU917514 UDY917514 TUC917514 TKG917514 TAK917514 SQO917514 SGS917514 RWW917514 RNA917514 RDE917514 QTI917514 QJM917514 PZQ917514 PPU917514 PFY917514 OWC917514 OMG917514 OCK917514 NSO917514 NIS917514 MYW917514 MPA917514 MFE917514 LVI917514 LLM917514 LBQ917514 KRU917514 KHY917514 JYC917514 JOG917514 JEK917514 IUO917514 IKS917514 IAW917514 HRA917514 HHE917514 GXI917514 GNM917514 GDQ917514 FTU917514 FJY917514 FAC917514 EQG917514 EGK917514 DWO917514 DMS917514 DCW917514 CTA917514 CJE917514 BZI917514 BPM917514 BFQ917514 AVU917514 ALY917514 ACC917514 SG917514 IK917514 WUW851978 WLA851978 WBE851978 VRI851978 VHM851978 UXQ851978 UNU851978 UDY851978 TUC851978 TKG851978 TAK851978 SQO851978 SGS851978 RWW851978 RNA851978 RDE851978 QTI851978 QJM851978 PZQ851978 PPU851978 PFY851978 OWC851978 OMG851978 OCK851978 NSO851978 NIS851978 MYW851978 MPA851978 MFE851978 LVI851978 LLM851978 LBQ851978 KRU851978 KHY851978 JYC851978 JOG851978 JEK851978 IUO851978 IKS851978 IAW851978 HRA851978 HHE851978 GXI851978 GNM851978 GDQ851978 FTU851978 FJY851978 FAC851978 EQG851978 EGK851978 DWO851978 DMS851978 DCW851978 CTA851978 CJE851978 BZI851978 BPM851978 BFQ851978 AVU851978 ALY851978 ACC851978 SG851978 IK851978 WUW786442 WLA786442 WBE786442 VRI786442 VHM786442 UXQ786442 UNU786442 UDY786442 TUC786442 TKG786442 TAK786442 SQO786442 SGS786442 RWW786442 RNA786442 RDE786442 QTI786442 QJM786442 PZQ786442 PPU786442 PFY786442 OWC786442 OMG786442 OCK786442 NSO786442 NIS786442 MYW786442 MPA786442 MFE786442 LVI786442 LLM786442 LBQ786442 KRU786442 KHY786442 JYC786442 JOG786442 JEK786442 IUO786442 IKS786442 IAW786442 HRA786442 HHE786442 GXI786442 GNM786442 GDQ786442 FTU786442 FJY786442 FAC786442 EQG786442 EGK786442 DWO786442 DMS786442 DCW786442 CTA786442 CJE786442 BZI786442 BPM786442 BFQ786442 AVU786442 ALY786442 ACC786442 SG786442 IK786442 WUW720906 WLA720906 WBE720906 VRI720906 VHM720906 UXQ720906 UNU720906 UDY720906 TUC720906 TKG720906 TAK720906 SQO720906 SGS720906 RWW720906 RNA720906 RDE720906 QTI720906 QJM720906 PZQ720906 PPU720906 PFY720906 OWC720906 OMG720906 OCK720906 NSO720906 NIS720906 MYW720906 MPA720906 MFE720906 LVI720906 LLM720906 LBQ720906 KRU720906 KHY720906 JYC720906 JOG720906 JEK720906 IUO720906 IKS720906 IAW720906 HRA720906 HHE720906 GXI720906 GNM720906 GDQ720906 FTU720906 FJY720906 FAC720906 EQG720906 EGK720906 DWO720906 DMS720906 DCW720906 CTA720906 CJE720906 BZI720906 BPM720906 BFQ720906 AVU720906 ALY720906 ACC720906 SG720906 IK720906 WUW655370 WLA655370 WBE655370 VRI655370 VHM655370 UXQ655370 UNU655370 UDY655370 TUC655370 TKG655370 TAK655370 SQO655370 SGS655370 RWW655370 RNA655370 RDE655370 QTI655370 QJM655370 PZQ655370 PPU655370 PFY655370 OWC655370 OMG655370 OCK655370 NSO655370 NIS655370 MYW655370 MPA655370 MFE655370 LVI655370 LLM655370 LBQ655370 KRU655370 KHY655370 JYC655370 JOG655370 JEK655370 IUO655370 IKS655370 IAW655370 HRA655370 HHE655370 GXI655370 GNM655370 GDQ655370 FTU655370 FJY655370 FAC655370 EQG655370 EGK655370 DWO655370 DMS655370 DCW655370 CTA655370 CJE655370 BZI655370 BPM655370 BFQ655370 AVU655370 ALY655370 ACC655370 SG655370 IK655370 WUW589834 WLA589834 WBE589834 VRI589834 VHM589834 UXQ589834 UNU589834 UDY589834 TUC589834 TKG589834 TAK589834 SQO589834 SGS589834 RWW589834 RNA589834 RDE589834 QTI589834 QJM589834 PZQ589834 PPU589834 PFY589834 OWC589834 OMG589834 OCK589834 NSO589834 NIS589834 MYW589834 MPA589834 MFE589834 LVI589834 LLM589834 LBQ589834 KRU589834 KHY589834 JYC589834 JOG589834 JEK589834 IUO589834 IKS589834 IAW589834 HRA589834 HHE589834 GXI589834 GNM589834 GDQ589834 FTU589834 FJY589834 FAC589834 EQG589834 EGK589834 DWO589834 DMS589834 DCW589834 CTA589834 CJE589834 BZI589834 BPM589834 BFQ589834 AVU589834 ALY589834 ACC589834 SG589834 IK589834 WUW524298 WLA524298 WBE524298 VRI524298 VHM524298 UXQ524298 UNU524298 UDY524298 TUC524298 TKG524298 TAK524298 SQO524298 SGS524298 RWW524298 RNA524298 RDE524298 QTI524298 QJM524298 PZQ524298 PPU524298 PFY524298 OWC524298 OMG524298 OCK524298 NSO524298 NIS524298 MYW524298 MPA524298 MFE524298 LVI524298 LLM524298 LBQ524298 KRU524298 KHY524298 JYC524298 JOG524298 JEK524298 IUO524298 IKS524298 IAW524298 HRA524298 HHE524298 GXI524298 GNM524298 GDQ524298 FTU524298 FJY524298 FAC524298 EQG524298 EGK524298 DWO524298 DMS524298 DCW524298 CTA524298 CJE524298 BZI524298 BPM524298 BFQ524298 AVU524298 ALY524298 ACC524298 SG524298 IK524298 WUW458762 WLA458762 WBE458762 VRI458762 VHM458762 UXQ458762 UNU458762 UDY458762 TUC458762 TKG458762 TAK458762 SQO458762 SGS458762 RWW458762 RNA458762 RDE458762 QTI458762 QJM458762 PZQ458762 PPU458762 PFY458762 OWC458762 OMG458762 OCK458762 NSO458762 NIS458762 MYW458762 MPA458762 MFE458762 LVI458762 LLM458762 LBQ458762 KRU458762 KHY458762 JYC458762 JOG458762 JEK458762 IUO458762 IKS458762 IAW458762 HRA458762 HHE458762 GXI458762 GNM458762 GDQ458762 FTU458762 FJY458762 FAC458762 EQG458762 EGK458762 DWO458762 DMS458762 DCW458762 CTA458762 CJE458762 BZI458762 BPM458762 BFQ458762 AVU458762 ALY458762 ACC458762 SG458762 IK458762 WUW393226 WLA393226 WBE393226 VRI393226 VHM393226 UXQ393226 UNU393226 UDY393226 TUC393226 TKG393226 TAK393226 SQO393226 SGS393226 RWW393226 RNA393226 RDE393226 QTI393226 QJM393226 PZQ393226 PPU393226 PFY393226 OWC393226 OMG393226 OCK393226 NSO393226 NIS393226 MYW393226 MPA393226 MFE393226 LVI393226 LLM393226 LBQ393226 KRU393226 KHY393226 JYC393226 JOG393226 JEK393226 IUO393226 IKS393226 IAW393226 HRA393226 HHE393226 GXI393226 GNM393226 GDQ393226 FTU393226 FJY393226 FAC393226 EQG393226 EGK393226 DWO393226 DMS393226 DCW393226 CTA393226 CJE393226 BZI393226 BPM393226 BFQ393226 AVU393226 ALY393226 ACC393226 SG393226 IK393226 WUW327690 WLA327690 WBE327690 VRI327690 VHM327690 UXQ327690 UNU327690 UDY327690 TUC327690 TKG327690 TAK327690 SQO327690 SGS327690 RWW327690 RNA327690 RDE327690 QTI327690 QJM327690 PZQ327690 PPU327690 PFY327690 OWC327690 OMG327690 OCK327690 NSO327690 NIS327690 MYW327690 MPA327690 MFE327690 LVI327690 LLM327690 LBQ327690 KRU327690 KHY327690 JYC327690 JOG327690 JEK327690 IUO327690 IKS327690 IAW327690 HRA327690 HHE327690 GXI327690 GNM327690 GDQ327690 FTU327690 FJY327690 FAC327690 EQG327690 EGK327690 DWO327690 DMS327690 DCW327690 CTA327690 CJE327690 BZI327690 BPM327690 BFQ327690 AVU327690 ALY327690 ACC327690 SG327690 IK327690 WUW262154 WLA262154 WBE262154 VRI262154 VHM262154 UXQ262154 UNU262154 UDY262154 TUC262154 TKG262154 TAK262154 SQO262154 SGS262154 RWW262154 RNA262154 RDE262154 QTI262154 QJM262154 PZQ262154 PPU262154 PFY262154 OWC262154 OMG262154 OCK262154 NSO262154 NIS262154 MYW262154 MPA262154 MFE262154 LVI262154 LLM262154 LBQ262154 KRU262154 KHY262154 JYC262154 JOG262154 JEK262154 IUO262154 IKS262154 IAW262154 HRA262154 HHE262154 GXI262154 GNM262154 GDQ262154 FTU262154 FJY262154 FAC262154 EQG262154 EGK262154 DWO262154 DMS262154 DCW262154 CTA262154 CJE262154 BZI262154 BPM262154 BFQ262154 AVU262154 ALY262154 ACC262154 SG262154 IK262154 WUW196618 WLA196618 WBE196618 VRI196618 VHM196618 UXQ196618 UNU196618 UDY196618 TUC196618 TKG196618 TAK196618 SQO196618 SGS196618 RWW196618 RNA196618 RDE196618 QTI196618 QJM196618 PZQ196618 PPU196618 PFY196618 OWC196618 OMG196618 OCK196618 NSO196618 NIS196618 MYW196618 MPA196618 MFE196618 LVI196618 LLM196618 LBQ196618 KRU196618 KHY196618 JYC196618 JOG196618 JEK196618 IUO196618 IKS196618 IAW196618 HRA196618 HHE196618 GXI196618 GNM196618 GDQ196618 FTU196618 FJY196618 FAC196618 EQG196618 EGK196618 DWO196618 DMS196618 DCW196618 CTA196618 CJE196618 BZI196618 BPM196618 BFQ196618 AVU196618 ALY196618 ACC196618 SG196618 IK196618 WUW131082 WLA131082 WBE131082 VRI131082 VHM131082 UXQ131082 UNU131082 UDY131082 TUC131082 TKG131082 TAK131082 SQO131082 SGS131082 RWW131082 RNA131082 RDE131082 QTI131082 QJM131082 PZQ131082 PPU131082 PFY131082 OWC131082 OMG131082 OCK131082 NSO131082 NIS131082 MYW131082 MPA131082 MFE131082 LVI131082 LLM131082 LBQ131082 KRU131082 KHY131082 JYC131082 JOG131082 JEK131082 IUO131082 IKS131082 IAW131082 HRA131082 HHE131082 GXI131082 GNM131082 GDQ131082 FTU131082 FJY131082 FAC131082 EQG131082 EGK131082 DWO131082 DMS131082 DCW131082 CTA131082 CJE131082 BZI131082 BPM131082 BFQ131082 AVU131082 ALY131082 ACC131082 SG131082 IK131082 WUW65546 WLA65546 WBE65546 VRI65546 VHM65546 UXQ65546 UNU65546 UDY65546 TUC65546 TKG65546 TAK65546 SQO65546 SGS65546 RWW65546 RNA65546 RDE65546 QTI65546 QJM65546 PZQ65546 PPU65546 PFY65546 OWC65546 OMG65546 OCK65546 NSO65546 NIS65546 MYW65546 MPA65546 MFE65546 LVI65546 LLM65546 LBQ65546 KRU65546 KHY65546 JYC65546 JOG65546 JEK65546 IUO65546 IKS65546 IAW65546 HRA65546 HHE65546 GXI65546 GNM65546 GDQ65546 FTU65546 FJY65546 FAC65546 EQG65546 EGK65546 DWO65546 DMS65546 DCW65546 CTA65546 CJE65546 BZI65546 BPM65546 BFQ65546 AVU65546 ALY65546 ACC65546 SG65546 IK65546 WUW4 WLA4 WBE4 VRI4 VHM4 UXQ4 UNU4 UDY4 TUC4 TKG4 TAK4 SQO4 SGS4 RWW4 RNA4 RDE4 QTI4 QJM4 PZQ4 PPU4 PFY4 OWC4 OMG4 OCK4 NSO4 NIS4 MYW4 MPA4 MFE4 LVI4 LLM4 LBQ4 KRU4 KHY4 JYC4 JOG4 JEK4 IUO4 IKS4 IAW4 HRA4 HHE4 GXI4 GNM4 GDQ4 FTU4 FJY4 FAC4 EQG4 EGK4 DWO4 DMS4 DCW4 CTA4 CJE4 BZI4 BPM4 BFQ4 AVU4 ALY4 ACC4 SG4">
      <formula1>#REF!</formula1>
    </dataValidation>
    <dataValidation type="list" allowBlank="1" showInputMessage="1" showErrorMessage="1" sqref="G22">
      <formula1>$S$10:$S$14</formula1>
    </dataValidation>
    <dataValidation type="list" allowBlank="1" showInputMessage="1" showErrorMessage="1" sqref="I32">
      <formula1>$R$28:$R$37</formula1>
    </dataValidation>
    <dataValidation type="list" allowBlank="1" showInputMessage="1" showErrorMessage="1" sqref="I34">
      <formula1>$R$41:$R$65</formula1>
    </dataValidation>
  </dataValidations>
  <pageMargins left="0.7" right="0.7" top="0.75" bottom="0.75" header="0.3" footer="0.3"/>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67"/>
  <sheetViews>
    <sheetView showGridLines="0" view="pageBreakPreview" zoomScale="70" zoomScaleNormal="100" zoomScaleSheetLayoutView="70" workbookViewId="0">
      <pane ySplit="4" topLeftCell="A5" activePane="bottomLeft" state="frozen"/>
      <selection activeCell="AT44" sqref="AT44"/>
      <selection pane="bottomLeft" activeCell="E10" sqref="E10"/>
    </sheetView>
  </sheetViews>
  <sheetFormatPr defaultRowHeight="15" customHeight="1" x14ac:dyDescent="0.15"/>
  <cols>
    <col min="1" max="1" width="1" style="1" customWidth="1"/>
    <col min="2" max="2" width="0.5" style="1" customWidth="1"/>
    <col min="3" max="3" width="1.125" style="1" customWidth="1"/>
    <col min="4" max="4" width="2.125" style="1" customWidth="1"/>
    <col min="5" max="5" width="8.625" style="1" customWidth="1"/>
    <col min="6" max="6" width="6.375" style="1" customWidth="1"/>
    <col min="7" max="8" width="8.625" style="1" customWidth="1"/>
    <col min="9" max="9" width="8.5" style="1" customWidth="1"/>
    <col min="10" max="10" width="5.5" style="1" customWidth="1"/>
    <col min="11" max="11" width="5.25" style="1" customWidth="1"/>
    <col min="12" max="12" width="7.75" style="1" customWidth="1"/>
    <col min="13" max="13" width="8.5" style="1" customWidth="1"/>
    <col min="14" max="14" width="6.25" style="1" customWidth="1"/>
    <col min="15" max="15" width="9.5" style="1" customWidth="1"/>
    <col min="16" max="16" width="1.625" style="1" customWidth="1"/>
    <col min="17" max="17" width="9" style="1" hidden="1" customWidth="1"/>
    <col min="18" max="19" width="9.125" style="38" hidden="1" customWidth="1"/>
    <col min="20" max="20" width="9.625" style="38" hidden="1" customWidth="1"/>
    <col min="21" max="21" width="10.25" style="38" hidden="1" customWidth="1"/>
    <col min="22" max="22" width="9.125" style="38" hidden="1" customWidth="1"/>
    <col min="23" max="23" width="9" style="38" hidden="1" customWidth="1"/>
    <col min="24" max="24" width="9.625" style="38" hidden="1" customWidth="1"/>
    <col min="25" max="25" width="9" style="38" hidden="1" customWidth="1"/>
    <col min="26" max="30" width="9.125" style="38" hidden="1" customWidth="1"/>
    <col min="31" max="38" width="9" style="38" customWidth="1"/>
    <col min="39" max="41" width="9" style="1" customWidth="1"/>
    <col min="42" max="223" width="9" style="1"/>
    <col min="224" max="224" width="1" style="1" customWidth="1"/>
    <col min="225" max="225" width="2.25" style="1" customWidth="1"/>
    <col min="226" max="226" width="2.125" style="1" customWidth="1"/>
    <col min="227" max="238" width="8.625" style="1" customWidth="1"/>
    <col min="239" max="241" width="9" style="1"/>
    <col min="242" max="243" width="2.125" style="1" customWidth="1"/>
    <col min="244" max="244" width="4.125" style="1" customWidth="1"/>
    <col min="245" max="247" width="8.625" style="1" customWidth="1"/>
    <col min="248" max="250" width="0" style="1" hidden="1" customWidth="1"/>
    <col min="251" max="251" width="1.625" style="1" customWidth="1"/>
    <col min="252" max="479" width="9" style="1"/>
    <col min="480" max="480" width="1" style="1" customWidth="1"/>
    <col min="481" max="481" width="2.25" style="1" customWidth="1"/>
    <col min="482" max="482" width="2.125" style="1" customWidth="1"/>
    <col min="483" max="494" width="8.625" style="1" customWidth="1"/>
    <col min="495" max="497" width="9" style="1"/>
    <col min="498" max="499" width="2.125" style="1" customWidth="1"/>
    <col min="500" max="500" width="4.125" style="1" customWidth="1"/>
    <col min="501" max="503" width="8.625" style="1" customWidth="1"/>
    <col min="504" max="506" width="0" style="1" hidden="1" customWidth="1"/>
    <col min="507" max="507" width="1.625" style="1" customWidth="1"/>
    <col min="508" max="735" width="9" style="1"/>
    <col min="736" max="736" width="1" style="1" customWidth="1"/>
    <col min="737" max="737" width="2.25" style="1" customWidth="1"/>
    <col min="738" max="738" width="2.125" style="1" customWidth="1"/>
    <col min="739" max="750" width="8.625" style="1" customWidth="1"/>
    <col min="751" max="753" width="9" style="1"/>
    <col min="754" max="755" width="2.125" style="1" customWidth="1"/>
    <col min="756" max="756" width="4.125" style="1" customWidth="1"/>
    <col min="757" max="759" width="8.625" style="1" customWidth="1"/>
    <col min="760" max="762" width="0" style="1" hidden="1" customWidth="1"/>
    <col min="763" max="763" width="1.625" style="1" customWidth="1"/>
    <col min="764" max="991" width="9" style="1"/>
    <col min="992" max="992" width="1" style="1" customWidth="1"/>
    <col min="993" max="993" width="2.25" style="1" customWidth="1"/>
    <col min="994" max="994" width="2.125" style="1" customWidth="1"/>
    <col min="995" max="1006" width="8.625" style="1" customWidth="1"/>
    <col min="1007" max="1009" width="9" style="1"/>
    <col min="1010" max="1011" width="2.125" style="1" customWidth="1"/>
    <col min="1012" max="1012" width="4.125" style="1" customWidth="1"/>
    <col min="1013" max="1015" width="8.625" style="1" customWidth="1"/>
    <col min="1016" max="1018" width="0" style="1" hidden="1" customWidth="1"/>
    <col min="1019" max="1019" width="1.625" style="1" customWidth="1"/>
    <col min="1020" max="1247" width="9" style="1"/>
    <col min="1248" max="1248" width="1" style="1" customWidth="1"/>
    <col min="1249" max="1249" width="2.25" style="1" customWidth="1"/>
    <col min="1250" max="1250" width="2.125" style="1" customWidth="1"/>
    <col min="1251" max="1262" width="8.625" style="1" customWidth="1"/>
    <col min="1263" max="1265" width="9" style="1"/>
    <col min="1266" max="1267" width="2.125" style="1" customWidth="1"/>
    <col min="1268" max="1268" width="4.125" style="1" customWidth="1"/>
    <col min="1269" max="1271" width="8.625" style="1" customWidth="1"/>
    <col min="1272" max="1274" width="0" style="1" hidden="1" customWidth="1"/>
    <col min="1275" max="1275" width="1.625" style="1" customWidth="1"/>
    <col min="1276" max="1503" width="9" style="1"/>
    <col min="1504" max="1504" width="1" style="1" customWidth="1"/>
    <col min="1505" max="1505" width="2.25" style="1" customWidth="1"/>
    <col min="1506" max="1506" width="2.125" style="1" customWidth="1"/>
    <col min="1507" max="1518" width="8.625" style="1" customWidth="1"/>
    <col min="1519" max="1521" width="9" style="1"/>
    <col min="1522" max="1523" width="2.125" style="1" customWidth="1"/>
    <col min="1524" max="1524" width="4.125" style="1" customWidth="1"/>
    <col min="1525" max="1527" width="8.625" style="1" customWidth="1"/>
    <col min="1528" max="1530" width="0" style="1" hidden="1" customWidth="1"/>
    <col min="1531" max="1531" width="1.625" style="1" customWidth="1"/>
    <col min="1532" max="1759" width="9" style="1"/>
    <col min="1760" max="1760" width="1" style="1" customWidth="1"/>
    <col min="1761" max="1761" width="2.25" style="1" customWidth="1"/>
    <col min="1762" max="1762" width="2.125" style="1" customWidth="1"/>
    <col min="1763" max="1774" width="8.625" style="1" customWidth="1"/>
    <col min="1775" max="1777" width="9" style="1"/>
    <col min="1778" max="1779" width="2.125" style="1" customWidth="1"/>
    <col min="1780" max="1780" width="4.125" style="1" customWidth="1"/>
    <col min="1781" max="1783" width="8.625" style="1" customWidth="1"/>
    <col min="1784" max="1786" width="0" style="1" hidden="1" customWidth="1"/>
    <col min="1787" max="1787" width="1.625" style="1" customWidth="1"/>
    <col min="1788" max="2015" width="9" style="1"/>
    <col min="2016" max="2016" width="1" style="1" customWidth="1"/>
    <col min="2017" max="2017" width="2.25" style="1" customWidth="1"/>
    <col min="2018" max="2018" width="2.125" style="1" customWidth="1"/>
    <col min="2019" max="2030" width="8.625" style="1" customWidth="1"/>
    <col min="2031" max="2033" width="9" style="1"/>
    <col min="2034" max="2035" width="2.125" style="1" customWidth="1"/>
    <col min="2036" max="2036" width="4.125" style="1" customWidth="1"/>
    <col min="2037" max="2039" width="8.625" style="1" customWidth="1"/>
    <col min="2040" max="2042" width="0" style="1" hidden="1" customWidth="1"/>
    <col min="2043" max="2043" width="1.625" style="1" customWidth="1"/>
    <col min="2044" max="2271" width="9" style="1"/>
    <col min="2272" max="2272" width="1" style="1" customWidth="1"/>
    <col min="2273" max="2273" width="2.25" style="1" customWidth="1"/>
    <col min="2274" max="2274" width="2.125" style="1" customWidth="1"/>
    <col min="2275" max="2286" width="8.625" style="1" customWidth="1"/>
    <col min="2287" max="2289" width="9" style="1"/>
    <col min="2290" max="2291" width="2.125" style="1" customWidth="1"/>
    <col min="2292" max="2292" width="4.125" style="1" customWidth="1"/>
    <col min="2293" max="2295" width="8.625" style="1" customWidth="1"/>
    <col min="2296" max="2298" width="0" style="1" hidden="1" customWidth="1"/>
    <col min="2299" max="2299" width="1.625" style="1" customWidth="1"/>
    <col min="2300" max="2527" width="9" style="1"/>
    <col min="2528" max="2528" width="1" style="1" customWidth="1"/>
    <col min="2529" max="2529" width="2.25" style="1" customWidth="1"/>
    <col min="2530" max="2530" width="2.125" style="1" customWidth="1"/>
    <col min="2531" max="2542" width="8.625" style="1" customWidth="1"/>
    <col min="2543" max="2545" width="9" style="1"/>
    <col min="2546" max="2547" width="2.125" style="1" customWidth="1"/>
    <col min="2548" max="2548" width="4.125" style="1" customWidth="1"/>
    <col min="2549" max="2551" width="8.625" style="1" customWidth="1"/>
    <col min="2552" max="2554" width="0" style="1" hidden="1" customWidth="1"/>
    <col min="2555" max="2555" width="1.625" style="1" customWidth="1"/>
    <col min="2556" max="2783" width="9" style="1"/>
    <col min="2784" max="2784" width="1" style="1" customWidth="1"/>
    <col min="2785" max="2785" width="2.25" style="1" customWidth="1"/>
    <col min="2786" max="2786" width="2.125" style="1" customWidth="1"/>
    <col min="2787" max="2798" width="8.625" style="1" customWidth="1"/>
    <col min="2799" max="2801" width="9" style="1"/>
    <col min="2802" max="2803" width="2.125" style="1" customWidth="1"/>
    <col min="2804" max="2804" width="4.125" style="1" customWidth="1"/>
    <col min="2805" max="2807" width="8.625" style="1" customWidth="1"/>
    <col min="2808" max="2810" width="0" style="1" hidden="1" customWidth="1"/>
    <col min="2811" max="2811" width="1.625" style="1" customWidth="1"/>
    <col min="2812" max="3039" width="9" style="1"/>
    <col min="3040" max="3040" width="1" style="1" customWidth="1"/>
    <col min="3041" max="3041" width="2.25" style="1" customWidth="1"/>
    <col min="3042" max="3042" width="2.125" style="1" customWidth="1"/>
    <col min="3043" max="3054" width="8.625" style="1" customWidth="1"/>
    <col min="3055" max="3057" width="9" style="1"/>
    <col min="3058" max="3059" width="2.125" style="1" customWidth="1"/>
    <col min="3060" max="3060" width="4.125" style="1" customWidth="1"/>
    <col min="3061" max="3063" width="8.625" style="1" customWidth="1"/>
    <col min="3064" max="3066" width="0" style="1" hidden="1" customWidth="1"/>
    <col min="3067" max="3067" width="1.625" style="1" customWidth="1"/>
    <col min="3068" max="3295" width="9" style="1"/>
    <col min="3296" max="3296" width="1" style="1" customWidth="1"/>
    <col min="3297" max="3297" width="2.25" style="1" customWidth="1"/>
    <col min="3298" max="3298" width="2.125" style="1" customWidth="1"/>
    <col min="3299" max="3310" width="8.625" style="1" customWidth="1"/>
    <col min="3311" max="3313" width="9" style="1"/>
    <col min="3314" max="3315" width="2.125" style="1" customWidth="1"/>
    <col min="3316" max="3316" width="4.125" style="1" customWidth="1"/>
    <col min="3317" max="3319" width="8.625" style="1" customWidth="1"/>
    <col min="3320" max="3322" width="0" style="1" hidden="1" customWidth="1"/>
    <col min="3323" max="3323" width="1.625" style="1" customWidth="1"/>
    <col min="3324" max="3551" width="9" style="1"/>
    <col min="3552" max="3552" width="1" style="1" customWidth="1"/>
    <col min="3553" max="3553" width="2.25" style="1" customWidth="1"/>
    <col min="3554" max="3554" width="2.125" style="1" customWidth="1"/>
    <col min="3555" max="3566" width="8.625" style="1" customWidth="1"/>
    <col min="3567" max="3569" width="9" style="1"/>
    <col min="3570" max="3571" width="2.125" style="1" customWidth="1"/>
    <col min="3572" max="3572" width="4.125" style="1" customWidth="1"/>
    <col min="3573" max="3575" width="8.625" style="1" customWidth="1"/>
    <col min="3576" max="3578" width="0" style="1" hidden="1" customWidth="1"/>
    <col min="3579" max="3579" width="1.625" style="1" customWidth="1"/>
    <col min="3580" max="3807" width="9" style="1"/>
    <col min="3808" max="3808" width="1" style="1" customWidth="1"/>
    <col min="3809" max="3809" width="2.25" style="1" customWidth="1"/>
    <col min="3810" max="3810" width="2.125" style="1" customWidth="1"/>
    <col min="3811" max="3822" width="8.625" style="1" customWidth="1"/>
    <col min="3823" max="3825" width="9" style="1"/>
    <col min="3826" max="3827" width="2.125" style="1" customWidth="1"/>
    <col min="3828" max="3828" width="4.125" style="1" customWidth="1"/>
    <col min="3829" max="3831" width="8.625" style="1" customWidth="1"/>
    <col min="3832" max="3834" width="0" style="1" hidden="1" customWidth="1"/>
    <col min="3835" max="3835" width="1.625" style="1" customWidth="1"/>
    <col min="3836" max="4063" width="9" style="1"/>
    <col min="4064" max="4064" width="1" style="1" customWidth="1"/>
    <col min="4065" max="4065" width="2.25" style="1" customWidth="1"/>
    <col min="4066" max="4066" width="2.125" style="1" customWidth="1"/>
    <col min="4067" max="4078" width="8.625" style="1" customWidth="1"/>
    <col min="4079" max="4081" width="9" style="1"/>
    <col min="4082" max="4083" width="2.125" style="1" customWidth="1"/>
    <col min="4084" max="4084" width="4.125" style="1" customWidth="1"/>
    <col min="4085" max="4087" width="8.625" style="1" customWidth="1"/>
    <col min="4088" max="4090" width="0" style="1" hidden="1" customWidth="1"/>
    <col min="4091" max="4091" width="1.625" style="1" customWidth="1"/>
    <col min="4092" max="4319" width="9" style="1"/>
    <col min="4320" max="4320" width="1" style="1" customWidth="1"/>
    <col min="4321" max="4321" width="2.25" style="1" customWidth="1"/>
    <col min="4322" max="4322" width="2.125" style="1" customWidth="1"/>
    <col min="4323" max="4334" width="8.625" style="1" customWidth="1"/>
    <col min="4335" max="4337" width="9" style="1"/>
    <col min="4338" max="4339" width="2.125" style="1" customWidth="1"/>
    <col min="4340" max="4340" width="4.125" style="1" customWidth="1"/>
    <col min="4341" max="4343" width="8.625" style="1" customWidth="1"/>
    <col min="4344" max="4346" width="0" style="1" hidden="1" customWidth="1"/>
    <col min="4347" max="4347" width="1.625" style="1" customWidth="1"/>
    <col min="4348" max="4575" width="9" style="1"/>
    <col min="4576" max="4576" width="1" style="1" customWidth="1"/>
    <col min="4577" max="4577" width="2.25" style="1" customWidth="1"/>
    <col min="4578" max="4578" width="2.125" style="1" customWidth="1"/>
    <col min="4579" max="4590" width="8.625" style="1" customWidth="1"/>
    <col min="4591" max="4593" width="9" style="1"/>
    <col min="4594" max="4595" width="2.125" style="1" customWidth="1"/>
    <col min="4596" max="4596" width="4.125" style="1" customWidth="1"/>
    <col min="4597" max="4599" width="8.625" style="1" customWidth="1"/>
    <col min="4600" max="4602" width="0" style="1" hidden="1" customWidth="1"/>
    <col min="4603" max="4603" width="1.625" style="1" customWidth="1"/>
    <col min="4604" max="4831" width="9" style="1"/>
    <col min="4832" max="4832" width="1" style="1" customWidth="1"/>
    <col min="4833" max="4833" width="2.25" style="1" customWidth="1"/>
    <col min="4834" max="4834" width="2.125" style="1" customWidth="1"/>
    <col min="4835" max="4846" width="8.625" style="1" customWidth="1"/>
    <col min="4847" max="4849" width="9" style="1"/>
    <col min="4850" max="4851" width="2.125" style="1" customWidth="1"/>
    <col min="4852" max="4852" width="4.125" style="1" customWidth="1"/>
    <col min="4853" max="4855" width="8.625" style="1" customWidth="1"/>
    <col min="4856" max="4858" width="0" style="1" hidden="1" customWidth="1"/>
    <col min="4859" max="4859" width="1.625" style="1" customWidth="1"/>
    <col min="4860" max="5087" width="9" style="1"/>
    <col min="5088" max="5088" width="1" style="1" customWidth="1"/>
    <col min="5089" max="5089" width="2.25" style="1" customWidth="1"/>
    <col min="5090" max="5090" width="2.125" style="1" customWidth="1"/>
    <col min="5091" max="5102" width="8.625" style="1" customWidth="1"/>
    <col min="5103" max="5105" width="9" style="1"/>
    <col min="5106" max="5107" width="2.125" style="1" customWidth="1"/>
    <col min="5108" max="5108" width="4.125" style="1" customWidth="1"/>
    <col min="5109" max="5111" width="8.625" style="1" customWidth="1"/>
    <col min="5112" max="5114" width="0" style="1" hidden="1" customWidth="1"/>
    <col min="5115" max="5115" width="1.625" style="1" customWidth="1"/>
    <col min="5116" max="5343" width="9" style="1"/>
    <col min="5344" max="5344" width="1" style="1" customWidth="1"/>
    <col min="5345" max="5345" width="2.25" style="1" customWidth="1"/>
    <col min="5346" max="5346" width="2.125" style="1" customWidth="1"/>
    <col min="5347" max="5358" width="8.625" style="1" customWidth="1"/>
    <col min="5359" max="5361" width="9" style="1"/>
    <col min="5362" max="5363" width="2.125" style="1" customWidth="1"/>
    <col min="5364" max="5364" width="4.125" style="1" customWidth="1"/>
    <col min="5365" max="5367" width="8.625" style="1" customWidth="1"/>
    <col min="5368" max="5370" width="0" style="1" hidden="1" customWidth="1"/>
    <col min="5371" max="5371" width="1.625" style="1" customWidth="1"/>
    <col min="5372" max="5599" width="9" style="1"/>
    <col min="5600" max="5600" width="1" style="1" customWidth="1"/>
    <col min="5601" max="5601" width="2.25" style="1" customWidth="1"/>
    <col min="5602" max="5602" width="2.125" style="1" customWidth="1"/>
    <col min="5603" max="5614" width="8.625" style="1" customWidth="1"/>
    <col min="5615" max="5617" width="9" style="1"/>
    <col min="5618" max="5619" width="2.125" style="1" customWidth="1"/>
    <col min="5620" max="5620" width="4.125" style="1" customWidth="1"/>
    <col min="5621" max="5623" width="8.625" style="1" customWidth="1"/>
    <col min="5624" max="5626" width="0" style="1" hidden="1" customWidth="1"/>
    <col min="5627" max="5627" width="1.625" style="1" customWidth="1"/>
    <col min="5628" max="5855" width="9" style="1"/>
    <col min="5856" max="5856" width="1" style="1" customWidth="1"/>
    <col min="5857" max="5857" width="2.25" style="1" customWidth="1"/>
    <col min="5858" max="5858" width="2.125" style="1" customWidth="1"/>
    <col min="5859" max="5870" width="8.625" style="1" customWidth="1"/>
    <col min="5871" max="5873" width="9" style="1"/>
    <col min="5874" max="5875" width="2.125" style="1" customWidth="1"/>
    <col min="5876" max="5876" width="4.125" style="1" customWidth="1"/>
    <col min="5877" max="5879" width="8.625" style="1" customWidth="1"/>
    <col min="5880" max="5882" width="0" style="1" hidden="1" customWidth="1"/>
    <col min="5883" max="5883" width="1.625" style="1" customWidth="1"/>
    <col min="5884" max="6111" width="9" style="1"/>
    <col min="6112" max="6112" width="1" style="1" customWidth="1"/>
    <col min="6113" max="6113" width="2.25" style="1" customWidth="1"/>
    <col min="6114" max="6114" width="2.125" style="1" customWidth="1"/>
    <col min="6115" max="6126" width="8.625" style="1" customWidth="1"/>
    <col min="6127" max="6129" width="9" style="1"/>
    <col min="6130" max="6131" width="2.125" style="1" customWidth="1"/>
    <col min="6132" max="6132" width="4.125" style="1" customWidth="1"/>
    <col min="6133" max="6135" width="8.625" style="1" customWidth="1"/>
    <col min="6136" max="6138" width="0" style="1" hidden="1" customWidth="1"/>
    <col min="6139" max="6139" width="1.625" style="1" customWidth="1"/>
    <col min="6140" max="6367" width="9" style="1"/>
    <col min="6368" max="6368" width="1" style="1" customWidth="1"/>
    <col min="6369" max="6369" width="2.25" style="1" customWidth="1"/>
    <col min="6370" max="6370" width="2.125" style="1" customWidth="1"/>
    <col min="6371" max="6382" width="8.625" style="1" customWidth="1"/>
    <col min="6383" max="6385" width="9" style="1"/>
    <col min="6386" max="6387" width="2.125" style="1" customWidth="1"/>
    <col min="6388" max="6388" width="4.125" style="1" customWidth="1"/>
    <col min="6389" max="6391" width="8.625" style="1" customWidth="1"/>
    <col min="6392" max="6394" width="0" style="1" hidden="1" customWidth="1"/>
    <col min="6395" max="6395" width="1.625" style="1" customWidth="1"/>
    <col min="6396" max="6623" width="9" style="1"/>
    <col min="6624" max="6624" width="1" style="1" customWidth="1"/>
    <col min="6625" max="6625" width="2.25" style="1" customWidth="1"/>
    <col min="6626" max="6626" width="2.125" style="1" customWidth="1"/>
    <col min="6627" max="6638" width="8.625" style="1" customWidth="1"/>
    <col min="6639" max="6641" width="9" style="1"/>
    <col min="6642" max="6643" width="2.125" style="1" customWidth="1"/>
    <col min="6644" max="6644" width="4.125" style="1" customWidth="1"/>
    <col min="6645" max="6647" width="8.625" style="1" customWidth="1"/>
    <col min="6648" max="6650" width="0" style="1" hidden="1" customWidth="1"/>
    <col min="6651" max="6651" width="1.625" style="1" customWidth="1"/>
    <col min="6652" max="6879" width="9" style="1"/>
    <col min="6880" max="6880" width="1" style="1" customWidth="1"/>
    <col min="6881" max="6881" width="2.25" style="1" customWidth="1"/>
    <col min="6882" max="6882" width="2.125" style="1" customWidth="1"/>
    <col min="6883" max="6894" width="8.625" style="1" customWidth="1"/>
    <col min="6895" max="6897" width="9" style="1"/>
    <col min="6898" max="6899" width="2.125" style="1" customWidth="1"/>
    <col min="6900" max="6900" width="4.125" style="1" customWidth="1"/>
    <col min="6901" max="6903" width="8.625" style="1" customWidth="1"/>
    <col min="6904" max="6906" width="0" style="1" hidden="1" customWidth="1"/>
    <col min="6907" max="6907" width="1.625" style="1" customWidth="1"/>
    <col min="6908" max="7135" width="9" style="1"/>
    <col min="7136" max="7136" width="1" style="1" customWidth="1"/>
    <col min="7137" max="7137" width="2.25" style="1" customWidth="1"/>
    <col min="7138" max="7138" width="2.125" style="1" customWidth="1"/>
    <col min="7139" max="7150" width="8.625" style="1" customWidth="1"/>
    <col min="7151" max="7153" width="9" style="1"/>
    <col min="7154" max="7155" width="2.125" style="1" customWidth="1"/>
    <col min="7156" max="7156" width="4.125" style="1" customWidth="1"/>
    <col min="7157" max="7159" width="8.625" style="1" customWidth="1"/>
    <col min="7160" max="7162" width="0" style="1" hidden="1" customWidth="1"/>
    <col min="7163" max="7163" width="1.625" style="1" customWidth="1"/>
    <col min="7164" max="7391" width="9" style="1"/>
    <col min="7392" max="7392" width="1" style="1" customWidth="1"/>
    <col min="7393" max="7393" width="2.25" style="1" customWidth="1"/>
    <col min="7394" max="7394" width="2.125" style="1" customWidth="1"/>
    <col min="7395" max="7406" width="8.625" style="1" customWidth="1"/>
    <col min="7407" max="7409" width="9" style="1"/>
    <col min="7410" max="7411" width="2.125" style="1" customWidth="1"/>
    <col min="7412" max="7412" width="4.125" style="1" customWidth="1"/>
    <col min="7413" max="7415" width="8.625" style="1" customWidth="1"/>
    <col min="7416" max="7418" width="0" style="1" hidden="1" customWidth="1"/>
    <col min="7419" max="7419" width="1.625" style="1" customWidth="1"/>
    <col min="7420" max="7647" width="9" style="1"/>
    <col min="7648" max="7648" width="1" style="1" customWidth="1"/>
    <col min="7649" max="7649" width="2.25" style="1" customWidth="1"/>
    <col min="7650" max="7650" width="2.125" style="1" customWidth="1"/>
    <col min="7651" max="7662" width="8.625" style="1" customWidth="1"/>
    <col min="7663" max="7665" width="9" style="1"/>
    <col min="7666" max="7667" width="2.125" style="1" customWidth="1"/>
    <col min="7668" max="7668" width="4.125" style="1" customWidth="1"/>
    <col min="7669" max="7671" width="8.625" style="1" customWidth="1"/>
    <col min="7672" max="7674" width="0" style="1" hidden="1" customWidth="1"/>
    <col min="7675" max="7675" width="1.625" style="1" customWidth="1"/>
    <col min="7676" max="7903" width="9" style="1"/>
    <col min="7904" max="7904" width="1" style="1" customWidth="1"/>
    <col min="7905" max="7905" width="2.25" style="1" customWidth="1"/>
    <col min="7906" max="7906" width="2.125" style="1" customWidth="1"/>
    <col min="7907" max="7918" width="8.625" style="1" customWidth="1"/>
    <col min="7919" max="7921" width="9" style="1"/>
    <col min="7922" max="7923" width="2.125" style="1" customWidth="1"/>
    <col min="7924" max="7924" width="4.125" style="1" customWidth="1"/>
    <col min="7925" max="7927" width="8.625" style="1" customWidth="1"/>
    <col min="7928" max="7930" width="0" style="1" hidden="1" customWidth="1"/>
    <col min="7931" max="7931" width="1.625" style="1" customWidth="1"/>
    <col min="7932" max="8159" width="9" style="1"/>
    <col min="8160" max="8160" width="1" style="1" customWidth="1"/>
    <col min="8161" max="8161" width="2.25" style="1" customWidth="1"/>
    <col min="8162" max="8162" width="2.125" style="1" customWidth="1"/>
    <col min="8163" max="8174" width="8.625" style="1" customWidth="1"/>
    <col min="8175" max="8177" width="9" style="1"/>
    <col min="8178" max="8179" width="2.125" style="1" customWidth="1"/>
    <col min="8180" max="8180" width="4.125" style="1" customWidth="1"/>
    <col min="8181" max="8183" width="8.625" style="1" customWidth="1"/>
    <col min="8184" max="8186" width="0" style="1" hidden="1" customWidth="1"/>
    <col min="8187" max="8187" width="1.625" style="1" customWidth="1"/>
    <col min="8188" max="8415" width="9" style="1"/>
    <col min="8416" max="8416" width="1" style="1" customWidth="1"/>
    <col min="8417" max="8417" width="2.25" style="1" customWidth="1"/>
    <col min="8418" max="8418" width="2.125" style="1" customWidth="1"/>
    <col min="8419" max="8430" width="8.625" style="1" customWidth="1"/>
    <col min="8431" max="8433" width="9" style="1"/>
    <col min="8434" max="8435" width="2.125" style="1" customWidth="1"/>
    <col min="8436" max="8436" width="4.125" style="1" customWidth="1"/>
    <col min="8437" max="8439" width="8.625" style="1" customWidth="1"/>
    <col min="8440" max="8442" width="0" style="1" hidden="1" customWidth="1"/>
    <col min="8443" max="8443" width="1.625" style="1" customWidth="1"/>
    <col min="8444" max="8671" width="9" style="1"/>
    <col min="8672" max="8672" width="1" style="1" customWidth="1"/>
    <col min="8673" max="8673" width="2.25" style="1" customWidth="1"/>
    <col min="8674" max="8674" width="2.125" style="1" customWidth="1"/>
    <col min="8675" max="8686" width="8.625" style="1" customWidth="1"/>
    <col min="8687" max="8689" width="9" style="1"/>
    <col min="8690" max="8691" width="2.125" style="1" customWidth="1"/>
    <col min="8692" max="8692" width="4.125" style="1" customWidth="1"/>
    <col min="8693" max="8695" width="8.625" style="1" customWidth="1"/>
    <col min="8696" max="8698" width="0" style="1" hidden="1" customWidth="1"/>
    <col min="8699" max="8699" width="1.625" style="1" customWidth="1"/>
    <col min="8700" max="8927" width="9" style="1"/>
    <col min="8928" max="8928" width="1" style="1" customWidth="1"/>
    <col min="8929" max="8929" width="2.25" style="1" customWidth="1"/>
    <col min="8930" max="8930" width="2.125" style="1" customWidth="1"/>
    <col min="8931" max="8942" width="8.625" style="1" customWidth="1"/>
    <col min="8943" max="8945" width="9" style="1"/>
    <col min="8946" max="8947" width="2.125" style="1" customWidth="1"/>
    <col min="8948" max="8948" width="4.125" style="1" customWidth="1"/>
    <col min="8949" max="8951" width="8.625" style="1" customWidth="1"/>
    <col min="8952" max="8954" width="0" style="1" hidden="1" customWidth="1"/>
    <col min="8955" max="8955" width="1.625" style="1" customWidth="1"/>
    <col min="8956" max="9183" width="9" style="1"/>
    <col min="9184" max="9184" width="1" style="1" customWidth="1"/>
    <col min="9185" max="9185" width="2.25" style="1" customWidth="1"/>
    <col min="9186" max="9186" width="2.125" style="1" customWidth="1"/>
    <col min="9187" max="9198" width="8.625" style="1" customWidth="1"/>
    <col min="9199" max="9201" width="9" style="1"/>
    <col min="9202" max="9203" width="2.125" style="1" customWidth="1"/>
    <col min="9204" max="9204" width="4.125" style="1" customWidth="1"/>
    <col min="9205" max="9207" width="8.625" style="1" customWidth="1"/>
    <col min="9208" max="9210" width="0" style="1" hidden="1" customWidth="1"/>
    <col min="9211" max="9211" width="1.625" style="1" customWidth="1"/>
    <col min="9212" max="9439" width="9" style="1"/>
    <col min="9440" max="9440" width="1" style="1" customWidth="1"/>
    <col min="9441" max="9441" width="2.25" style="1" customWidth="1"/>
    <col min="9442" max="9442" width="2.125" style="1" customWidth="1"/>
    <col min="9443" max="9454" width="8.625" style="1" customWidth="1"/>
    <col min="9455" max="9457" width="9" style="1"/>
    <col min="9458" max="9459" width="2.125" style="1" customWidth="1"/>
    <col min="9460" max="9460" width="4.125" style="1" customWidth="1"/>
    <col min="9461" max="9463" width="8.625" style="1" customWidth="1"/>
    <col min="9464" max="9466" width="0" style="1" hidden="1" customWidth="1"/>
    <col min="9467" max="9467" width="1.625" style="1" customWidth="1"/>
    <col min="9468" max="9695" width="9" style="1"/>
    <col min="9696" max="9696" width="1" style="1" customWidth="1"/>
    <col min="9697" max="9697" width="2.25" style="1" customWidth="1"/>
    <col min="9698" max="9698" width="2.125" style="1" customWidth="1"/>
    <col min="9699" max="9710" width="8.625" style="1" customWidth="1"/>
    <col min="9711" max="9713" width="9" style="1"/>
    <col min="9714" max="9715" width="2.125" style="1" customWidth="1"/>
    <col min="9716" max="9716" width="4.125" style="1" customWidth="1"/>
    <col min="9717" max="9719" width="8.625" style="1" customWidth="1"/>
    <col min="9720" max="9722" width="0" style="1" hidden="1" customWidth="1"/>
    <col min="9723" max="9723" width="1.625" style="1" customWidth="1"/>
    <col min="9724" max="9951" width="9" style="1"/>
    <col min="9952" max="9952" width="1" style="1" customWidth="1"/>
    <col min="9953" max="9953" width="2.25" style="1" customWidth="1"/>
    <col min="9954" max="9954" width="2.125" style="1" customWidth="1"/>
    <col min="9955" max="9966" width="8.625" style="1" customWidth="1"/>
    <col min="9967" max="9969" width="9" style="1"/>
    <col min="9970" max="9971" width="2.125" style="1" customWidth="1"/>
    <col min="9972" max="9972" width="4.125" style="1" customWidth="1"/>
    <col min="9973" max="9975" width="8.625" style="1" customWidth="1"/>
    <col min="9976" max="9978" width="0" style="1" hidden="1" customWidth="1"/>
    <col min="9979" max="9979" width="1.625" style="1" customWidth="1"/>
    <col min="9980" max="10207" width="9" style="1"/>
    <col min="10208" max="10208" width="1" style="1" customWidth="1"/>
    <col min="10209" max="10209" width="2.25" style="1" customWidth="1"/>
    <col min="10210" max="10210" width="2.125" style="1" customWidth="1"/>
    <col min="10211" max="10222" width="8.625" style="1" customWidth="1"/>
    <col min="10223" max="10225" width="9" style="1"/>
    <col min="10226" max="10227" width="2.125" style="1" customWidth="1"/>
    <col min="10228" max="10228" width="4.125" style="1" customWidth="1"/>
    <col min="10229" max="10231" width="8.625" style="1" customWidth="1"/>
    <col min="10232" max="10234" width="0" style="1" hidden="1" customWidth="1"/>
    <col min="10235" max="10235" width="1.625" style="1" customWidth="1"/>
    <col min="10236" max="10463" width="9" style="1"/>
    <col min="10464" max="10464" width="1" style="1" customWidth="1"/>
    <col min="10465" max="10465" width="2.25" style="1" customWidth="1"/>
    <col min="10466" max="10466" width="2.125" style="1" customWidth="1"/>
    <col min="10467" max="10478" width="8.625" style="1" customWidth="1"/>
    <col min="10479" max="10481" width="9" style="1"/>
    <col min="10482" max="10483" width="2.125" style="1" customWidth="1"/>
    <col min="10484" max="10484" width="4.125" style="1" customWidth="1"/>
    <col min="10485" max="10487" width="8.625" style="1" customWidth="1"/>
    <col min="10488" max="10490" width="0" style="1" hidden="1" customWidth="1"/>
    <col min="10491" max="10491" width="1.625" style="1" customWidth="1"/>
    <col min="10492" max="10719" width="9" style="1"/>
    <col min="10720" max="10720" width="1" style="1" customWidth="1"/>
    <col min="10721" max="10721" width="2.25" style="1" customWidth="1"/>
    <col min="10722" max="10722" width="2.125" style="1" customWidth="1"/>
    <col min="10723" max="10734" width="8.625" style="1" customWidth="1"/>
    <col min="10735" max="10737" width="9" style="1"/>
    <col min="10738" max="10739" width="2.125" style="1" customWidth="1"/>
    <col min="10740" max="10740" width="4.125" style="1" customWidth="1"/>
    <col min="10741" max="10743" width="8.625" style="1" customWidth="1"/>
    <col min="10744" max="10746" width="0" style="1" hidden="1" customWidth="1"/>
    <col min="10747" max="10747" width="1.625" style="1" customWidth="1"/>
    <col min="10748" max="10975" width="9" style="1"/>
    <col min="10976" max="10976" width="1" style="1" customWidth="1"/>
    <col min="10977" max="10977" width="2.25" style="1" customWidth="1"/>
    <col min="10978" max="10978" width="2.125" style="1" customWidth="1"/>
    <col min="10979" max="10990" width="8.625" style="1" customWidth="1"/>
    <col min="10991" max="10993" width="9" style="1"/>
    <col min="10994" max="10995" width="2.125" style="1" customWidth="1"/>
    <col min="10996" max="10996" width="4.125" style="1" customWidth="1"/>
    <col min="10997" max="10999" width="8.625" style="1" customWidth="1"/>
    <col min="11000" max="11002" width="0" style="1" hidden="1" customWidth="1"/>
    <col min="11003" max="11003" width="1.625" style="1" customWidth="1"/>
    <col min="11004" max="11231" width="9" style="1"/>
    <col min="11232" max="11232" width="1" style="1" customWidth="1"/>
    <col min="11233" max="11233" width="2.25" style="1" customWidth="1"/>
    <col min="11234" max="11234" width="2.125" style="1" customWidth="1"/>
    <col min="11235" max="11246" width="8.625" style="1" customWidth="1"/>
    <col min="11247" max="11249" width="9" style="1"/>
    <col min="11250" max="11251" width="2.125" style="1" customWidth="1"/>
    <col min="11252" max="11252" width="4.125" style="1" customWidth="1"/>
    <col min="11253" max="11255" width="8.625" style="1" customWidth="1"/>
    <col min="11256" max="11258" width="0" style="1" hidden="1" customWidth="1"/>
    <col min="11259" max="11259" width="1.625" style="1" customWidth="1"/>
    <col min="11260" max="11487" width="9" style="1"/>
    <col min="11488" max="11488" width="1" style="1" customWidth="1"/>
    <col min="11489" max="11489" width="2.25" style="1" customWidth="1"/>
    <col min="11490" max="11490" width="2.125" style="1" customWidth="1"/>
    <col min="11491" max="11502" width="8.625" style="1" customWidth="1"/>
    <col min="11503" max="11505" width="9" style="1"/>
    <col min="11506" max="11507" width="2.125" style="1" customWidth="1"/>
    <col min="11508" max="11508" width="4.125" style="1" customWidth="1"/>
    <col min="11509" max="11511" width="8.625" style="1" customWidth="1"/>
    <col min="11512" max="11514" width="0" style="1" hidden="1" customWidth="1"/>
    <col min="11515" max="11515" width="1.625" style="1" customWidth="1"/>
    <col min="11516" max="11743" width="9" style="1"/>
    <col min="11744" max="11744" width="1" style="1" customWidth="1"/>
    <col min="11745" max="11745" width="2.25" style="1" customWidth="1"/>
    <col min="11746" max="11746" width="2.125" style="1" customWidth="1"/>
    <col min="11747" max="11758" width="8.625" style="1" customWidth="1"/>
    <col min="11759" max="11761" width="9" style="1"/>
    <col min="11762" max="11763" width="2.125" style="1" customWidth="1"/>
    <col min="11764" max="11764" width="4.125" style="1" customWidth="1"/>
    <col min="11765" max="11767" width="8.625" style="1" customWidth="1"/>
    <col min="11768" max="11770" width="0" style="1" hidden="1" customWidth="1"/>
    <col min="11771" max="11771" width="1.625" style="1" customWidth="1"/>
    <col min="11772" max="11999" width="9" style="1"/>
    <col min="12000" max="12000" width="1" style="1" customWidth="1"/>
    <col min="12001" max="12001" width="2.25" style="1" customWidth="1"/>
    <col min="12002" max="12002" width="2.125" style="1" customWidth="1"/>
    <col min="12003" max="12014" width="8.625" style="1" customWidth="1"/>
    <col min="12015" max="12017" width="9" style="1"/>
    <col min="12018" max="12019" width="2.125" style="1" customWidth="1"/>
    <col min="12020" max="12020" width="4.125" style="1" customWidth="1"/>
    <col min="12021" max="12023" width="8.625" style="1" customWidth="1"/>
    <col min="12024" max="12026" width="0" style="1" hidden="1" customWidth="1"/>
    <col min="12027" max="12027" width="1.625" style="1" customWidth="1"/>
    <col min="12028" max="12255" width="9" style="1"/>
    <col min="12256" max="12256" width="1" style="1" customWidth="1"/>
    <col min="12257" max="12257" width="2.25" style="1" customWidth="1"/>
    <col min="12258" max="12258" width="2.125" style="1" customWidth="1"/>
    <col min="12259" max="12270" width="8.625" style="1" customWidth="1"/>
    <col min="12271" max="12273" width="9" style="1"/>
    <col min="12274" max="12275" width="2.125" style="1" customWidth="1"/>
    <col min="12276" max="12276" width="4.125" style="1" customWidth="1"/>
    <col min="12277" max="12279" width="8.625" style="1" customWidth="1"/>
    <col min="12280" max="12282" width="0" style="1" hidden="1" customWidth="1"/>
    <col min="12283" max="12283" width="1.625" style="1" customWidth="1"/>
    <col min="12284" max="12511" width="9" style="1"/>
    <col min="12512" max="12512" width="1" style="1" customWidth="1"/>
    <col min="12513" max="12513" width="2.25" style="1" customWidth="1"/>
    <col min="12514" max="12514" width="2.125" style="1" customWidth="1"/>
    <col min="12515" max="12526" width="8.625" style="1" customWidth="1"/>
    <col min="12527" max="12529" width="9" style="1"/>
    <col min="12530" max="12531" width="2.125" style="1" customWidth="1"/>
    <col min="12532" max="12532" width="4.125" style="1" customWidth="1"/>
    <col min="12533" max="12535" width="8.625" style="1" customWidth="1"/>
    <col min="12536" max="12538" width="0" style="1" hidden="1" customWidth="1"/>
    <col min="12539" max="12539" width="1.625" style="1" customWidth="1"/>
    <col min="12540" max="12767" width="9" style="1"/>
    <col min="12768" max="12768" width="1" style="1" customWidth="1"/>
    <col min="12769" max="12769" width="2.25" style="1" customWidth="1"/>
    <col min="12770" max="12770" width="2.125" style="1" customWidth="1"/>
    <col min="12771" max="12782" width="8.625" style="1" customWidth="1"/>
    <col min="12783" max="12785" width="9" style="1"/>
    <col min="12786" max="12787" width="2.125" style="1" customWidth="1"/>
    <col min="12788" max="12788" width="4.125" style="1" customWidth="1"/>
    <col min="12789" max="12791" width="8.625" style="1" customWidth="1"/>
    <col min="12792" max="12794" width="0" style="1" hidden="1" customWidth="1"/>
    <col min="12795" max="12795" width="1.625" style="1" customWidth="1"/>
    <col min="12796" max="13023" width="9" style="1"/>
    <col min="13024" max="13024" width="1" style="1" customWidth="1"/>
    <col min="13025" max="13025" width="2.25" style="1" customWidth="1"/>
    <col min="13026" max="13026" width="2.125" style="1" customWidth="1"/>
    <col min="13027" max="13038" width="8.625" style="1" customWidth="1"/>
    <col min="13039" max="13041" width="9" style="1"/>
    <col min="13042" max="13043" width="2.125" style="1" customWidth="1"/>
    <col min="13044" max="13044" width="4.125" style="1" customWidth="1"/>
    <col min="13045" max="13047" width="8.625" style="1" customWidth="1"/>
    <col min="13048" max="13050" width="0" style="1" hidden="1" customWidth="1"/>
    <col min="13051" max="13051" width="1.625" style="1" customWidth="1"/>
    <col min="13052" max="13279" width="9" style="1"/>
    <col min="13280" max="13280" width="1" style="1" customWidth="1"/>
    <col min="13281" max="13281" width="2.25" style="1" customWidth="1"/>
    <col min="13282" max="13282" width="2.125" style="1" customWidth="1"/>
    <col min="13283" max="13294" width="8.625" style="1" customWidth="1"/>
    <col min="13295" max="13297" width="9" style="1"/>
    <col min="13298" max="13299" width="2.125" style="1" customWidth="1"/>
    <col min="13300" max="13300" width="4.125" style="1" customWidth="1"/>
    <col min="13301" max="13303" width="8.625" style="1" customWidth="1"/>
    <col min="13304" max="13306" width="0" style="1" hidden="1" customWidth="1"/>
    <col min="13307" max="13307" width="1.625" style="1" customWidth="1"/>
    <col min="13308" max="13535" width="9" style="1"/>
    <col min="13536" max="13536" width="1" style="1" customWidth="1"/>
    <col min="13537" max="13537" width="2.25" style="1" customWidth="1"/>
    <col min="13538" max="13538" width="2.125" style="1" customWidth="1"/>
    <col min="13539" max="13550" width="8.625" style="1" customWidth="1"/>
    <col min="13551" max="13553" width="9" style="1"/>
    <col min="13554" max="13555" width="2.125" style="1" customWidth="1"/>
    <col min="13556" max="13556" width="4.125" style="1" customWidth="1"/>
    <col min="13557" max="13559" width="8.625" style="1" customWidth="1"/>
    <col min="13560" max="13562" width="0" style="1" hidden="1" customWidth="1"/>
    <col min="13563" max="13563" width="1.625" style="1" customWidth="1"/>
    <col min="13564" max="13791" width="9" style="1"/>
    <col min="13792" max="13792" width="1" style="1" customWidth="1"/>
    <col min="13793" max="13793" width="2.25" style="1" customWidth="1"/>
    <col min="13794" max="13794" width="2.125" style="1" customWidth="1"/>
    <col min="13795" max="13806" width="8.625" style="1" customWidth="1"/>
    <col min="13807" max="13809" width="9" style="1"/>
    <col min="13810" max="13811" width="2.125" style="1" customWidth="1"/>
    <col min="13812" max="13812" width="4.125" style="1" customWidth="1"/>
    <col min="13813" max="13815" width="8.625" style="1" customWidth="1"/>
    <col min="13816" max="13818" width="0" style="1" hidden="1" customWidth="1"/>
    <col min="13819" max="13819" width="1.625" style="1" customWidth="1"/>
    <col min="13820" max="14047" width="9" style="1"/>
    <col min="14048" max="14048" width="1" style="1" customWidth="1"/>
    <col min="14049" max="14049" width="2.25" style="1" customWidth="1"/>
    <col min="14050" max="14050" width="2.125" style="1" customWidth="1"/>
    <col min="14051" max="14062" width="8.625" style="1" customWidth="1"/>
    <col min="14063" max="14065" width="9" style="1"/>
    <col min="14066" max="14067" width="2.125" style="1" customWidth="1"/>
    <col min="14068" max="14068" width="4.125" style="1" customWidth="1"/>
    <col min="14069" max="14071" width="8.625" style="1" customWidth="1"/>
    <col min="14072" max="14074" width="0" style="1" hidden="1" customWidth="1"/>
    <col min="14075" max="14075" width="1.625" style="1" customWidth="1"/>
    <col min="14076" max="14303" width="9" style="1"/>
    <col min="14304" max="14304" width="1" style="1" customWidth="1"/>
    <col min="14305" max="14305" width="2.25" style="1" customWidth="1"/>
    <col min="14306" max="14306" width="2.125" style="1" customWidth="1"/>
    <col min="14307" max="14318" width="8.625" style="1" customWidth="1"/>
    <col min="14319" max="14321" width="9" style="1"/>
    <col min="14322" max="14323" width="2.125" style="1" customWidth="1"/>
    <col min="14324" max="14324" width="4.125" style="1" customWidth="1"/>
    <col min="14325" max="14327" width="8.625" style="1" customWidth="1"/>
    <col min="14328" max="14330" width="0" style="1" hidden="1" customWidth="1"/>
    <col min="14331" max="14331" width="1.625" style="1" customWidth="1"/>
    <col min="14332" max="14559" width="9" style="1"/>
    <col min="14560" max="14560" width="1" style="1" customWidth="1"/>
    <col min="14561" max="14561" width="2.25" style="1" customWidth="1"/>
    <col min="14562" max="14562" width="2.125" style="1" customWidth="1"/>
    <col min="14563" max="14574" width="8.625" style="1" customWidth="1"/>
    <col min="14575" max="14577" width="9" style="1"/>
    <col min="14578" max="14579" width="2.125" style="1" customWidth="1"/>
    <col min="14580" max="14580" width="4.125" style="1" customWidth="1"/>
    <col min="14581" max="14583" width="8.625" style="1" customWidth="1"/>
    <col min="14584" max="14586" width="0" style="1" hidden="1" customWidth="1"/>
    <col min="14587" max="14587" width="1.625" style="1" customWidth="1"/>
    <col min="14588" max="14815" width="9" style="1"/>
    <col min="14816" max="14816" width="1" style="1" customWidth="1"/>
    <col min="14817" max="14817" width="2.25" style="1" customWidth="1"/>
    <col min="14818" max="14818" width="2.125" style="1" customWidth="1"/>
    <col min="14819" max="14830" width="8.625" style="1" customWidth="1"/>
    <col min="14831" max="14833" width="9" style="1"/>
    <col min="14834" max="14835" width="2.125" style="1" customWidth="1"/>
    <col min="14836" max="14836" width="4.125" style="1" customWidth="1"/>
    <col min="14837" max="14839" width="8.625" style="1" customWidth="1"/>
    <col min="14840" max="14842" width="0" style="1" hidden="1" customWidth="1"/>
    <col min="14843" max="14843" width="1.625" style="1" customWidth="1"/>
    <col min="14844" max="15071" width="9" style="1"/>
    <col min="15072" max="15072" width="1" style="1" customWidth="1"/>
    <col min="15073" max="15073" width="2.25" style="1" customWidth="1"/>
    <col min="15074" max="15074" width="2.125" style="1" customWidth="1"/>
    <col min="15075" max="15086" width="8.625" style="1" customWidth="1"/>
    <col min="15087" max="15089" width="9" style="1"/>
    <col min="15090" max="15091" width="2.125" style="1" customWidth="1"/>
    <col min="15092" max="15092" width="4.125" style="1" customWidth="1"/>
    <col min="15093" max="15095" width="8.625" style="1" customWidth="1"/>
    <col min="15096" max="15098" width="0" style="1" hidden="1" customWidth="1"/>
    <col min="15099" max="15099" width="1.625" style="1" customWidth="1"/>
    <col min="15100" max="15327" width="9" style="1"/>
    <col min="15328" max="15328" width="1" style="1" customWidth="1"/>
    <col min="15329" max="15329" width="2.25" style="1" customWidth="1"/>
    <col min="15330" max="15330" width="2.125" style="1" customWidth="1"/>
    <col min="15331" max="15342" width="8.625" style="1" customWidth="1"/>
    <col min="15343" max="15345" width="9" style="1"/>
    <col min="15346" max="15347" width="2.125" style="1" customWidth="1"/>
    <col min="15348" max="15348" width="4.125" style="1" customWidth="1"/>
    <col min="15349" max="15351" width="8.625" style="1" customWidth="1"/>
    <col min="15352" max="15354" width="0" style="1" hidden="1" customWidth="1"/>
    <col min="15355" max="15355" width="1.625" style="1" customWidth="1"/>
    <col min="15356" max="15583" width="9" style="1"/>
    <col min="15584" max="15584" width="1" style="1" customWidth="1"/>
    <col min="15585" max="15585" width="2.25" style="1" customWidth="1"/>
    <col min="15586" max="15586" width="2.125" style="1" customWidth="1"/>
    <col min="15587" max="15598" width="8.625" style="1" customWidth="1"/>
    <col min="15599" max="15601" width="9" style="1"/>
    <col min="15602" max="15603" width="2.125" style="1" customWidth="1"/>
    <col min="15604" max="15604" width="4.125" style="1" customWidth="1"/>
    <col min="15605" max="15607" width="8.625" style="1" customWidth="1"/>
    <col min="15608" max="15610" width="0" style="1" hidden="1" customWidth="1"/>
    <col min="15611" max="15611" width="1.625" style="1" customWidth="1"/>
    <col min="15612" max="15839" width="9" style="1"/>
    <col min="15840" max="15840" width="1" style="1" customWidth="1"/>
    <col min="15841" max="15841" width="2.25" style="1" customWidth="1"/>
    <col min="15842" max="15842" width="2.125" style="1" customWidth="1"/>
    <col min="15843" max="15854" width="8.625" style="1" customWidth="1"/>
    <col min="15855" max="15857" width="9" style="1"/>
    <col min="15858" max="15859" width="2.125" style="1" customWidth="1"/>
    <col min="15860" max="15860" width="4.125" style="1" customWidth="1"/>
    <col min="15861" max="15863" width="8.625" style="1" customWidth="1"/>
    <col min="15864" max="15866" width="0" style="1" hidden="1" customWidth="1"/>
    <col min="15867" max="15867" width="1.625" style="1" customWidth="1"/>
    <col min="15868" max="16095" width="9" style="1"/>
    <col min="16096" max="16096" width="1" style="1" customWidth="1"/>
    <col min="16097" max="16097" width="2.25" style="1" customWidth="1"/>
    <col min="16098" max="16098" width="2.125" style="1" customWidth="1"/>
    <col min="16099" max="16110" width="8.625" style="1" customWidth="1"/>
    <col min="16111" max="16113" width="9" style="1"/>
    <col min="16114" max="16115" width="2.125" style="1" customWidth="1"/>
    <col min="16116" max="16116" width="4.125" style="1" customWidth="1"/>
    <col min="16117" max="16119" width="8.625" style="1" customWidth="1"/>
    <col min="16120" max="16122" width="0" style="1" hidden="1" customWidth="1"/>
    <col min="16123" max="16123" width="1.625" style="1" customWidth="1"/>
    <col min="16124" max="16384" width="9" style="1"/>
  </cols>
  <sheetData>
    <row r="1" spans="2:21" ht="5.25" customHeight="1" x14ac:dyDescent="0.15"/>
    <row r="2" spans="2:21" ht="13.5" customHeight="1" x14ac:dyDescent="0.15">
      <c r="B2" s="2" t="s">
        <v>81</v>
      </c>
      <c r="C2" s="2"/>
      <c r="D2" s="2"/>
      <c r="E2" s="18"/>
      <c r="F2" s="18"/>
      <c r="G2" s="18"/>
      <c r="H2" s="18"/>
      <c r="I2" s="18"/>
      <c r="J2" s="18"/>
      <c r="K2" s="18"/>
      <c r="L2" s="18"/>
      <c r="M2" s="18"/>
      <c r="N2" s="18"/>
      <c r="O2" s="18"/>
      <c r="P2" s="18"/>
      <c r="Q2" s="3"/>
    </row>
    <row r="3" spans="2:21" ht="13.5" customHeight="1" x14ac:dyDescent="0.15">
      <c r="B3" s="5"/>
      <c r="C3" s="18"/>
      <c r="D3" s="18"/>
      <c r="E3" s="18"/>
      <c r="F3" s="18"/>
      <c r="G3" s="18"/>
      <c r="H3" s="18"/>
      <c r="I3" s="18"/>
      <c r="J3" s="18"/>
      <c r="K3" s="18"/>
      <c r="L3" s="18"/>
      <c r="M3" s="157">
        <f ca="1">TODAY()</f>
        <v>43280</v>
      </c>
      <c r="N3" s="157"/>
      <c r="O3" s="157"/>
      <c r="P3" s="18"/>
      <c r="Q3" s="3"/>
    </row>
    <row r="4" spans="2:21" ht="24" customHeight="1" x14ac:dyDescent="0.15">
      <c r="B4" s="5"/>
      <c r="C4" s="114" t="s">
        <v>0</v>
      </c>
      <c r="D4" s="23"/>
      <c r="E4" s="23"/>
      <c r="F4" s="6"/>
      <c r="G4" s="105"/>
      <c r="H4" s="11"/>
      <c r="I4" s="100"/>
      <c r="J4" s="100"/>
      <c r="K4" s="6"/>
      <c r="L4" s="6"/>
      <c r="M4" s="6"/>
      <c r="N4" s="101"/>
      <c r="O4" s="101"/>
      <c r="P4" s="18"/>
      <c r="Q4" s="4"/>
    </row>
    <row r="5" spans="2:21" ht="13.5" customHeight="1" x14ac:dyDescent="0.15">
      <c r="B5" s="5"/>
      <c r="C5" s="6"/>
      <c r="D5" s="6"/>
      <c r="E5" s="18"/>
      <c r="F5" s="7"/>
      <c r="G5" s="18"/>
      <c r="H5" s="18"/>
      <c r="I5" s="18"/>
      <c r="J5" s="18"/>
      <c r="K5" s="18"/>
      <c r="L5" s="18"/>
      <c r="M5" s="18"/>
      <c r="N5" s="7"/>
      <c r="O5" s="7"/>
      <c r="P5" s="8"/>
      <c r="Q5" s="10"/>
      <c r="R5" s="38" t="s">
        <v>116</v>
      </c>
    </row>
    <row r="6" spans="2:21" ht="13.5" customHeight="1" x14ac:dyDescent="0.15">
      <c r="B6" s="5"/>
      <c r="C6" s="6"/>
      <c r="D6" s="23" t="s">
        <v>25</v>
      </c>
      <c r="E6" s="6"/>
      <c r="F6" s="18"/>
      <c r="G6" s="7"/>
      <c r="H6" s="18"/>
      <c r="I6" s="18"/>
      <c r="J6" s="18"/>
      <c r="K6" s="18"/>
      <c r="L6" s="18"/>
      <c r="M6" s="18"/>
      <c r="N6" s="18"/>
      <c r="O6" s="18"/>
      <c r="P6" s="8"/>
      <c r="Q6" s="10"/>
      <c r="R6" s="158" t="s">
        <v>17</v>
      </c>
      <c r="S6" s="159"/>
      <c r="T6" s="164" t="s">
        <v>18</v>
      </c>
      <c r="U6" s="167" t="s">
        <v>19</v>
      </c>
    </row>
    <row r="7" spans="2:21" ht="13.5" customHeight="1" x14ac:dyDescent="0.15">
      <c r="B7" s="5"/>
      <c r="C7" s="6"/>
      <c r="D7" s="23"/>
      <c r="E7" s="6"/>
      <c r="F7" s="18"/>
      <c r="G7" s="7"/>
      <c r="H7" s="18"/>
      <c r="I7" s="18"/>
      <c r="J7" s="18"/>
      <c r="K7" s="18"/>
      <c r="L7" s="18"/>
      <c r="M7" s="18"/>
      <c r="N7" s="18"/>
      <c r="O7" s="18"/>
      <c r="P7" s="8"/>
      <c r="Q7" s="10"/>
      <c r="R7" s="160"/>
      <c r="S7" s="161"/>
      <c r="T7" s="165"/>
      <c r="U7" s="168"/>
    </row>
    <row r="8" spans="2:21" ht="13.5" customHeight="1" x14ac:dyDescent="0.15">
      <c r="B8" s="5"/>
      <c r="C8" s="6"/>
      <c r="D8" s="35"/>
      <c r="E8" s="30"/>
      <c r="F8" s="28"/>
      <c r="G8" s="31"/>
      <c r="H8" s="28"/>
      <c r="I8" s="28"/>
      <c r="J8" s="28"/>
      <c r="K8" s="28"/>
      <c r="L8" s="28"/>
      <c r="M8" s="28"/>
      <c r="N8" s="28"/>
      <c r="O8" s="109"/>
      <c r="P8" s="8"/>
      <c r="Q8" s="10"/>
      <c r="R8" s="160"/>
      <c r="S8" s="161"/>
      <c r="T8" s="165"/>
      <c r="U8" s="168"/>
    </row>
    <row r="9" spans="2:21" ht="13.5" customHeight="1" x14ac:dyDescent="0.15">
      <c r="B9" s="5"/>
      <c r="C9" s="6"/>
      <c r="D9" s="32"/>
      <c r="E9" s="6" t="s">
        <v>32</v>
      </c>
      <c r="F9" s="18"/>
      <c r="G9" s="7"/>
      <c r="H9" s="18"/>
      <c r="I9" s="18"/>
      <c r="J9" s="18"/>
      <c r="K9" s="18"/>
      <c r="L9" s="18"/>
      <c r="M9" s="18"/>
      <c r="N9" s="18"/>
      <c r="O9" s="110"/>
      <c r="P9" s="8"/>
      <c r="Q9" s="9"/>
      <c r="R9" s="162"/>
      <c r="S9" s="163"/>
      <c r="T9" s="166"/>
      <c r="U9" s="169"/>
    </row>
    <row r="10" spans="2:21" ht="13.5" customHeight="1" x14ac:dyDescent="0.15">
      <c r="B10" s="5"/>
      <c r="C10" s="6"/>
      <c r="D10" s="32"/>
      <c r="E10" s="122"/>
      <c r="F10" s="123"/>
      <c r="G10" s="124"/>
      <c r="H10" s="123"/>
      <c r="I10" s="123"/>
      <c r="J10" s="123"/>
      <c r="K10" s="123"/>
      <c r="L10" s="123"/>
      <c r="M10" s="123"/>
      <c r="N10" s="123"/>
      <c r="O10" s="110"/>
      <c r="P10" s="8"/>
      <c r="Q10" s="9"/>
      <c r="R10" s="41">
        <v>1</v>
      </c>
      <c r="S10" s="42" t="s">
        <v>20</v>
      </c>
      <c r="T10" s="43">
        <v>930</v>
      </c>
      <c r="U10" s="154" t="str">
        <f>IF(ISBLANK($M$19),"入力情報不足NG",$M$19*T10/1000/12/3600)</f>
        <v>入力情報不足NG</v>
      </c>
    </row>
    <row r="11" spans="2:21" ht="13.5" customHeight="1" x14ac:dyDescent="0.15">
      <c r="B11" s="5"/>
      <c r="C11" s="6"/>
      <c r="D11" s="32"/>
      <c r="E11" s="122"/>
      <c r="F11" s="123"/>
      <c r="G11" s="124"/>
      <c r="H11" s="123"/>
      <c r="I11" s="123"/>
      <c r="J11" s="123"/>
      <c r="K11" s="123"/>
      <c r="L11" s="123"/>
      <c r="M11" s="123"/>
      <c r="N11" s="123"/>
      <c r="O11" s="110"/>
      <c r="P11" s="8"/>
      <c r="Q11" s="9"/>
      <c r="R11" s="45">
        <v>2</v>
      </c>
      <c r="S11" s="46" t="s">
        <v>21</v>
      </c>
      <c r="T11" s="45">
        <v>840</v>
      </c>
      <c r="U11" s="44" t="str">
        <f t="shared" ref="U11:U14" si="0">IF(ISBLANK($M$19),"入力情報不足NG",$M$19*T11/1000/12/3600)</f>
        <v>入力情報不足NG</v>
      </c>
    </row>
    <row r="12" spans="2:21" ht="13.5" customHeight="1" x14ac:dyDescent="0.15">
      <c r="B12" s="5"/>
      <c r="C12" s="6"/>
      <c r="D12" s="32"/>
      <c r="E12" s="125"/>
      <c r="F12" s="123"/>
      <c r="G12" s="124"/>
      <c r="H12" s="123"/>
      <c r="I12" s="123"/>
      <c r="J12" s="123"/>
      <c r="K12" s="123"/>
      <c r="L12" s="123"/>
      <c r="M12" s="123"/>
      <c r="N12" s="123"/>
      <c r="O12" s="110"/>
      <c r="P12" s="8"/>
      <c r="Q12" s="9"/>
      <c r="R12" s="45">
        <v>3</v>
      </c>
      <c r="S12" s="46" t="s">
        <v>22</v>
      </c>
      <c r="T12" s="45">
        <v>740</v>
      </c>
      <c r="U12" s="44" t="str">
        <f t="shared" si="0"/>
        <v>入力情報不足NG</v>
      </c>
    </row>
    <row r="13" spans="2:21" ht="13.5" customHeight="1" x14ac:dyDescent="0.15">
      <c r="B13" s="5"/>
      <c r="C13" s="6"/>
      <c r="D13" s="32"/>
      <c r="E13" s="122"/>
      <c r="F13" s="126"/>
      <c r="G13" s="127"/>
      <c r="H13" s="126"/>
      <c r="I13" s="126"/>
      <c r="J13" s="126"/>
      <c r="K13" s="123"/>
      <c r="L13" s="123"/>
      <c r="M13" s="123"/>
      <c r="N13" s="123"/>
      <c r="O13" s="110"/>
      <c r="P13" s="8"/>
      <c r="Q13" s="9"/>
      <c r="R13" s="45">
        <v>4</v>
      </c>
      <c r="S13" s="46" t="s">
        <v>23</v>
      </c>
      <c r="T13" s="47">
        <v>690</v>
      </c>
      <c r="U13" s="44" t="str">
        <f t="shared" si="0"/>
        <v>入力情報不足NG</v>
      </c>
    </row>
    <row r="14" spans="2:21" ht="13.5" customHeight="1" x14ac:dyDescent="0.15">
      <c r="B14" s="5"/>
      <c r="C14" s="6"/>
      <c r="D14" s="32"/>
      <c r="E14" s="122"/>
      <c r="F14" s="126"/>
      <c r="G14" s="127"/>
      <c r="H14" s="126"/>
      <c r="I14" s="126"/>
      <c r="J14" s="126"/>
      <c r="K14" s="123"/>
      <c r="L14" s="123"/>
      <c r="M14" s="123"/>
      <c r="N14" s="123"/>
      <c r="O14" s="110"/>
      <c r="P14" s="8"/>
      <c r="Q14" s="9"/>
      <c r="R14" s="48">
        <v>5</v>
      </c>
      <c r="S14" s="49" t="s">
        <v>24</v>
      </c>
      <c r="T14" s="48">
        <v>600</v>
      </c>
      <c r="U14" s="50" t="str">
        <f t="shared" si="0"/>
        <v>入力情報不足NG</v>
      </c>
    </row>
    <row r="15" spans="2:21" ht="13.5" customHeight="1" x14ac:dyDescent="0.15">
      <c r="B15" s="5"/>
      <c r="C15" s="6"/>
      <c r="D15" s="32"/>
      <c r="E15" s="122"/>
      <c r="F15" s="126"/>
      <c r="G15" s="127"/>
      <c r="H15" s="126"/>
      <c r="I15" s="126"/>
      <c r="J15" s="126"/>
      <c r="K15" s="123"/>
      <c r="L15" s="123"/>
      <c r="M15" s="123"/>
      <c r="N15" s="123"/>
      <c r="O15" s="110"/>
      <c r="P15" s="8"/>
      <c r="Q15" s="9"/>
      <c r="R15" s="51" t="s">
        <v>115</v>
      </c>
      <c r="S15" s="51"/>
      <c r="T15" s="51"/>
      <c r="U15" s="51"/>
    </row>
    <row r="16" spans="2:21" ht="13.5" customHeight="1" x14ac:dyDescent="0.15">
      <c r="B16" s="5"/>
      <c r="C16" s="6"/>
      <c r="D16" s="32"/>
      <c r="E16" s="122"/>
      <c r="F16" s="126"/>
      <c r="G16" s="127"/>
      <c r="H16" s="126"/>
      <c r="I16" s="126"/>
      <c r="J16" s="126"/>
      <c r="K16" s="123"/>
      <c r="L16" s="123"/>
      <c r="M16" s="123"/>
      <c r="N16" s="123"/>
      <c r="O16" s="110"/>
      <c r="P16" s="8"/>
      <c r="Q16" s="9"/>
      <c r="R16" s="158" t="s">
        <v>17</v>
      </c>
      <c r="S16" s="159"/>
      <c r="T16" s="164" t="s">
        <v>18</v>
      </c>
      <c r="U16" s="167" t="s">
        <v>19</v>
      </c>
    </row>
    <row r="17" spans="2:38" ht="13.5" customHeight="1" x14ac:dyDescent="0.15">
      <c r="B17" s="5"/>
      <c r="C17" s="6"/>
      <c r="D17" s="32"/>
      <c r="E17" s="122"/>
      <c r="F17" s="128"/>
      <c r="G17" s="129"/>
      <c r="H17" s="126"/>
      <c r="I17" s="126"/>
      <c r="J17" s="126"/>
      <c r="K17" s="130"/>
      <c r="L17" s="130"/>
      <c r="M17" s="130"/>
      <c r="N17" s="131"/>
      <c r="O17" s="111"/>
      <c r="P17" s="8"/>
      <c r="Q17" s="9"/>
      <c r="R17" s="160"/>
      <c r="S17" s="161"/>
      <c r="T17" s="165"/>
      <c r="U17" s="168"/>
    </row>
    <row r="18" spans="2:38" ht="13.5" customHeight="1" x14ac:dyDescent="0.15">
      <c r="B18" s="5"/>
      <c r="C18" s="6"/>
      <c r="D18" s="32"/>
      <c r="E18" s="102"/>
      <c r="F18" s="18"/>
      <c r="G18" s="11"/>
      <c r="H18" s="18"/>
      <c r="I18" s="18"/>
      <c r="J18" s="18"/>
      <c r="K18" s="18"/>
      <c r="L18" s="18"/>
      <c r="M18" s="18"/>
      <c r="N18" s="18"/>
      <c r="O18" s="110"/>
      <c r="P18" s="8"/>
      <c r="Q18" s="9"/>
      <c r="R18" s="160"/>
      <c r="S18" s="161"/>
      <c r="T18" s="165"/>
      <c r="U18" s="168"/>
    </row>
    <row r="19" spans="2:38" ht="13.5" customHeight="1" x14ac:dyDescent="0.15">
      <c r="B19" s="5"/>
      <c r="C19" s="6"/>
      <c r="D19" s="32"/>
      <c r="E19" s="18"/>
      <c r="F19" s="7"/>
      <c r="G19" s="12"/>
      <c r="H19" s="18"/>
      <c r="I19" s="18"/>
      <c r="J19" s="176" t="s">
        <v>34</v>
      </c>
      <c r="K19" s="176"/>
      <c r="L19" s="176"/>
      <c r="M19" s="132"/>
      <c r="N19" s="26" t="s">
        <v>33</v>
      </c>
      <c r="O19" s="112"/>
      <c r="P19" s="8"/>
      <c r="Q19" s="9"/>
      <c r="R19" s="162"/>
      <c r="S19" s="163"/>
      <c r="T19" s="166"/>
      <c r="U19" s="169"/>
    </row>
    <row r="20" spans="2:38" ht="13.5" customHeight="1" x14ac:dyDescent="0.15">
      <c r="B20" s="5"/>
      <c r="C20" s="6"/>
      <c r="D20" s="33"/>
      <c r="E20" s="34"/>
      <c r="F20" s="27"/>
      <c r="G20" s="25"/>
      <c r="H20" s="29"/>
      <c r="I20" s="29"/>
      <c r="J20" s="29"/>
      <c r="K20" s="25"/>
      <c r="L20" s="25"/>
      <c r="M20" s="25"/>
      <c r="N20" s="27"/>
      <c r="O20" s="113"/>
      <c r="P20" s="8"/>
      <c r="Q20" s="38"/>
      <c r="R20" s="41">
        <v>1</v>
      </c>
      <c r="S20" s="42" t="s">
        <v>20</v>
      </c>
      <c r="T20" s="43">
        <v>840</v>
      </c>
      <c r="U20" s="154" t="str">
        <f>IF(ISBLANK($M$19),"入力情報不足NG",$M$19*T20/1000/12/3600)</f>
        <v>入力情報不足NG</v>
      </c>
      <c r="AK20" s="1"/>
      <c r="AL20" s="1"/>
    </row>
    <row r="21" spans="2:38" ht="13.5" customHeight="1" x14ac:dyDescent="0.15">
      <c r="B21" s="5"/>
      <c r="C21" s="6"/>
      <c r="D21" s="6"/>
      <c r="E21" s="2"/>
      <c r="F21" s="7"/>
      <c r="G21" s="12"/>
      <c r="H21" s="18"/>
      <c r="I21" s="18"/>
      <c r="J21" s="18"/>
      <c r="K21" s="12"/>
      <c r="L21" s="12"/>
      <c r="M21" s="12"/>
      <c r="N21" s="7"/>
      <c r="O21" s="7"/>
      <c r="P21" s="8"/>
      <c r="Q21" s="22"/>
      <c r="R21" s="45">
        <v>2</v>
      </c>
      <c r="S21" s="46" t="s">
        <v>21</v>
      </c>
      <c r="T21" s="45">
        <v>760</v>
      </c>
      <c r="U21" s="44" t="str">
        <f t="shared" ref="U21:U24" si="1">IF(ISBLANK($M$19),"入力情報不足NG",$M$19*T21/1000/12/3600)</f>
        <v>入力情報不足NG</v>
      </c>
    </row>
    <row r="22" spans="2:38" ht="13.5" customHeight="1" x14ac:dyDescent="0.15">
      <c r="B22" s="5"/>
      <c r="C22" s="6"/>
      <c r="D22" s="6"/>
      <c r="E22" s="2" t="s">
        <v>76</v>
      </c>
      <c r="F22" s="105"/>
      <c r="G22" s="177"/>
      <c r="H22" s="177"/>
      <c r="I22" s="52"/>
      <c r="J22" s="56" t="s">
        <v>75</v>
      </c>
      <c r="K22" s="53" t="str">
        <f>IFERROR(VLOOKUP(G22,S10:T14,2,0),"")</f>
        <v/>
      </c>
      <c r="L22" s="11" t="s">
        <v>44</v>
      </c>
      <c r="M22" s="11"/>
      <c r="N22" s="18"/>
      <c r="O22" s="8"/>
      <c r="P22" s="103"/>
      <c r="Q22" s="9"/>
      <c r="R22" s="45">
        <v>3</v>
      </c>
      <c r="S22" s="46" t="s">
        <v>22</v>
      </c>
      <c r="T22" s="45">
        <v>670</v>
      </c>
      <c r="U22" s="44" t="str">
        <f t="shared" si="1"/>
        <v>入力情報不足NG</v>
      </c>
    </row>
    <row r="23" spans="2:38" ht="13.5" customHeight="1" x14ac:dyDescent="0.15">
      <c r="B23" s="5"/>
      <c r="C23" s="5"/>
      <c r="D23" s="5"/>
      <c r="E23" s="5"/>
      <c r="F23" s="5"/>
      <c r="G23" s="5"/>
      <c r="H23" s="5"/>
      <c r="I23" s="5"/>
      <c r="J23" s="5"/>
      <c r="K23" s="5"/>
      <c r="L23" s="5"/>
      <c r="M23" s="5"/>
      <c r="N23" s="5"/>
      <c r="O23" s="5"/>
      <c r="P23" s="5"/>
      <c r="Q23" s="9"/>
      <c r="R23" s="45">
        <v>4</v>
      </c>
      <c r="S23" s="46" t="s">
        <v>23</v>
      </c>
      <c r="T23" s="47">
        <v>630</v>
      </c>
      <c r="U23" s="44" t="str">
        <f t="shared" si="1"/>
        <v>入力情報不足NG</v>
      </c>
    </row>
    <row r="24" spans="2:38" ht="13.5" customHeight="1" x14ac:dyDescent="0.15">
      <c r="B24" s="5"/>
      <c r="C24" s="6"/>
      <c r="D24" s="6"/>
      <c r="E24" s="18"/>
      <c r="F24" s="36" t="str">
        <f>"　Ｑ1="&amp;M19&amp;"人×"&amp;K22&amp;"Ｌ/人・日÷1000÷12ｈｒ÷3600s"</f>
        <v>　Ｑ1=人×Ｌ/人・日÷1000÷12ｈｒ÷3600s</v>
      </c>
      <c r="G24" s="12"/>
      <c r="H24" s="18"/>
      <c r="I24" s="18"/>
      <c r="J24" s="18"/>
      <c r="K24" s="12"/>
      <c r="L24" s="12"/>
      <c r="M24" s="12"/>
      <c r="N24" s="7"/>
      <c r="O24" s="7"/>
      <c r="P24" s="8"/>
      <c r="Q24" s="9"/>
      <c r="R24" s="48">
        <v>5</v>
      </c>
      <c r="S24" s="49" t="s">
        <v>24</v>
      </c>
      <c r="T24" s="48">
        <v>540</v>
      </c>
      <c r="U24" s="50" t="str">
        <f t="shared" si="1"/>
        <v>入力情報不足NG</v>
      </c>
    </row>
    <row r="25" spans="2:38" ht="13.5" customHeight="1" x14ac:dyDescent="0.15">
      <c r="B25" s="5"/>
      <c r="C25" s="6"/>
      <c r="D25" s="6"/>
      <c r="E25" s="18"/>
      <c r="F25" s="7"/>
      <c r="G25" s="12"/>
      <c r="H25" s="18"/>
      <c r="I25" s="18"/>
      <c r="J25" s="18"/>
      <c r="K25" s="12"/>
      <c r="L25" s="12"/>
      <c r="M25" s="12"/>
      <c r="N25" s="7"/>
      <c r="O25" s="7"/>
      <c r="P25" s="8"/>
      <c r="Q25" s="9"/>
    </row>
    <row r="26" spans="2:38" ht="13.5" customHeight="1" x14ac:dyDescent="0.15">
      <c r="B26" s="5"/>
      <c r="C26" s="6"/>
      <c r="D26" s="6"/>
      <c r="E26" s="18"/>
      <c r="F26" s="7"/>
      <c r="G26" s="12"/>
      <c r="H26" s="18"/>
      <c r="I26" s="18"/>
      <c r="J26" s="117"/>
      <c r="K26" s="13" t="s">
        <v>50</v>
      </c>
      <c r="L26" s="178" t="str">
        <f>IFERROR(VLOOKUP(G22,S10:U14,3,0),"入力情報不足NG")</f>
        <v>入力情報不足NG</v>
      </c>
      <c r="M26" s="178"/>
      <c r="N26" s="8" t="s">
        <v>35</v>
      </c>
      <c r="P26" s="8"/>
      <c r="Q26" s="9"/>
      <c r="R26" s="179" t="s">
        <v>10</v>
      </c>
      <c r="S26" s="181" t="s">
        <v>11</v>
      </c>
      <c r="T26" s="183" t="s">
        <v>12</v>
      </c>
      <c r="U26" s="185" t="s">
        <v>13</v>
      </c>
      <c r="V26" s="170" t="s">
        <v>12</v>
      </c>
      <c r="W26" s="181" t="s">
        <v>14</v>
      </c>
      <c r="X26" s="170" t="s">
        <v>12</v>
      </c>
      <c r="Y26" s="172" t="s">
        <v>43</v>
      </c>
      <c r="Z26" s="107" t="s">
        <v>1</v>
      </c>
      <c r="AA26" s="107" t="s">
        <v>2</v>
      </c>
      <c r="AB26" s="107" t="s">
        <v>3</v>
      </c>
      <c r="AC26" s="172" t="s">
        <v>15</v>
      </c>
      <c r="AD26" s="174"/>
      <c r="AK26" s="1"/>
      <c r="AL26" s="1"/>
    </row>
    <row r="27" spans="2:38" ht="13.5" customHeight="1" x14ac:dyDescent="0.15">
      <c r="B27" s="5"/>
      <c r="C27" s="6"/>
      <c r="D27" s="6"/>
      <c r="E27" s="18"/>
      <c r="F27" s="7"/>
      <c r="G27" s="12"/>
      <c r="H27" s="18"/>
      <c r="I27" s="18"/>
      <c r="J27" s="18"/>
      <c r="K27" s="12"/>
      <c r="L27" s="12"/>
      <c r="M27" s="12"/>
      <c r="N27" s="7"/>
      <c r="O27" s="7"/>
      <c r="P27" s="8"/>
      <c r="Q27" s="9"/>
      <c r="R27" s="180"/>
      <c r="S27" s="182"/>
      <c r="T27" s="184"/>
      <c r="U27" s="186"/>
      <c r="V27" s="171"/>
      <c r="W27" s="182"/>
      <c r="X27" s="171"/>
      <c r="Y27" s="173"/>
      <c r="Z27" s="108" t="s">
        <v>37</v>
      </c>
      <c r="AA27" s="59" t="s">
        <v>38</v>
      </c>
      <c r="AB27" s="59" t="s">
        <v>39</v>
      </c>
      <c r="AC27" s="173"/>
      <c r="AD27" s="175"/>
      <c r="AK27" s="1"/>
      <c r="AL27" s="1"/>
    </row>
    <row r="28" spans="2:38" ht="13.5" customHeight="1" x14ac:dyDescent="0.15">
      <c r="B28" s="5"/>
      <c r="C28" s="6"/>
      <c r="D28" s="37" t="s">
        <v>36</v>
      </c>
      <c r="E28" s="37"/>
      <c r="F28" s="7"/>
      <c r="G28" s="12"/>
      <c r="H28" s="18"/>
      <c r="I28" s="18"/>
      <c r="J28" s="18"/>
      <c r="K28" s="12"/>
      <c r="L28" s="12"/>
      <c r="M28" s="12"/>
      <c r="N28" s="7"/>
      <c r="O28" s="7"/>
      <c r="P28" s="8"/>
      <c r="Q28" s="60"/>
      <c r="R28" s="43" t="s">
        <v>85</v>
      </c>
      <c r="S28" s="61">
        <v>114</v>
      </c>
      <c r="T28" s="62" t="s">
        <v>40</v>
      </c>
      <c r="U28" s="63">
        <v>3.1</v>
      </c>
      <c r="V28" s="64" t="s">
        <v>54</v>
      </c>
      <c r="W28" s="61">
        <v>107</v>
      </c>
      <c r="X28" s="65"/>
      <c r="Y28" s="66">
        <f t="shared" ref="Y28:Y37" si="2">PI()*POWER(((W28/1000)/2),2)*(1/0.01)*POWER(((W28/1000)/4),2/3)*POWER($L$32/1000,1/2)</f>
        <v>0</v>
      </c>
      <c r="Z28" s="82">
        <f>PI()*(W28/2)/1000*(W28/2)/1000</f>
        <v>8.9920235727373853E-3</v>
      </c>
      <c r="AA28" s="82">
        <f t="shared" ref="AA28:AA37" si="3">W28/1000*PI()</f>
        <v>0.33615041393410788</v>
      </c>
      <c r="AB28" s="83">
        <f t="shared" ref="AB28:AB37" si="4">Z28/AA28</f>
        <v>2.6749999999999999E-2</v>
      </c>
      <c r="AC28" s="84">
        <f t="shared" ref="AC28:AC37" si="5">(1/0.01)*POWER((W28/1000)/4,(2/3))*POWER(($L$32/1000),(1/2))</f>
        <v>0</v>
      </c>
      <c r="AD28" s="90" t="str">
        <f>IF(AND(0.6&lt;AC28,AC28&lt;3),"OK",IF(AC28&gt;=3,"NG",IF(AC28&lt;=0.6,"NG")))</f>
        <v>NG</v>
      </c>
      <c r="AK28" s="1"/>
      <c r="AL28" s="1"/>
    </row>
    <row r="29" spans="2:38" ht="13.5" customHeight="1" x14ac:dyDescent="0.15">
      <c r="B29" s="5"/>
      <c r="C29" s="5"/>
      <c r="D29" s="5"/>
      <c r="E29" s="5"/>
      <c r="F29" s="5"/>
      <c r="G29" s="5"/>
      <c r="H29" s="5"/>
      <c r="I29" s="5"/>
      <c r="J29" s="5"/>
      <c r="K29" s="5"/>
      <c r="L29" s="5"/>
      <c r="M29" s="5"/>
      <c r="N29" s="5"/>
      <c r="O29" s="5"/>
      <c r="P29" s="5"/>
      <c r="Q29" s="60"/>
      <c r="R29" s="45" t="s">
        <v>83</v>
      </c>
      <c r="S29" s="69">
        <v>165</v>
      </c>
      <c r="T29" s="70" t="s">
        <v>41</v>
      </c>
      <c r="U29" s="71">
        <v>5.0999999999999996</v>
      </c>
      <c r="V29" s="72" t="s">
        <v>54</v>
      </c>
      <c r="W29" s="69">
        <v>154</v>
      </c>
      <c r="X29" s="73"/>
      <c r="Y29" s="91">
        <f t="shared" si="2"/>
        <v>0</v>
      </c>
      <c r="Z29" s="67">
        <f t="shared" ref="Z29:Z37" si="6">PI()*(W29/2)/1000*(W29/2)/1000</f>
        <v>1.8626502843133885E-2</v>
      </c>
      <c r="AA29" s="67">
        <f t="shared" si="3"/>
        <v>0.48380526865282814</v>
      </c>
      <c r="AB29" s="68">
        <f t="shared" si="4"/>
        <v>3.8500000000000006E-2</v>
      </c>
      <c r="AC29" s="92">
        <f t="shared" si="5"/>
        <v>0</v>
      </c>
      <c r="AD29" s="93" t="str">
        <f>IF(AND(0.6&lt;AC29,AC29&lt;3),"OK",IF(AC29&gt;=3,"NG",IF(AC29&lt;=0.6,"NG")))</f>
        <v>NG</v>
      </c>
      <c r="AK29" s="1"/>
      <c r="AL29" s="1"/>
    </row>
    <row r="30" spans="2:38" ht="13.5" customHeight="1" x14ac:dyDescent="0.15">
      <c r="B30" s="5"/>
      <c r="C30" s="6"/>
      <c r="D30" s="6"/>
      <c r="E30" s="2" t="s">
        <v>77</v>
      </c>
      <c r="F30" s="5"/>
      <c r="G30" s="13"/>
      <c r="H30" s="14"/>
      <c r="I30" s="14"/>
      <c r="J30" s="14"/>
      <c r="K30" s="18"/>
      <c r="L30" s="18"/>
      <c r="M30" s="18"/>
      <c r="N30" s="12"/>
      <c r="O30" s="12"/>
      <c r="P30" s="8"/>
      <c r="Q30" s="74"/>
      <c r="R30" s="45" t="s">
        <v>86</v>
      </c>
      <c r="S30" s="69">
        <v>216</v>
      </c>
      <c r="T30" s="70" t="s">
        <v>55</v>
      </c>
      <c r="U30" s="71">
        <v>6.5</v>
      </c>
      <c r="V30" s="72" t="s">
        <v>56</v>
      </c>
      <c r="W30" s="69">
        <v>202</v>
      </c>
      <c r="X30" s="73"/>
      <c r="Y30" s="91">
        <f t="shared" si="2"/>
        <v>0</v>
      </c>
      <c r="Z30" s="67">
        <f t="shared" si="6"/>
        <v>3.2047386659269483E-2</v>
      </c>
      <c r="AA30" s="67">
        <f t="shared" si="3"/>
        <v>0.63460171602513826</v>
      </c>
      <c r="AB30" s="68">
        <f t="shared" si="4"/>
        <v>5.0500000000000003E-2</v>
      </c>
      <c r="AC30" s="92">
        <f t="shared" si="5"/>
        <v>0</v>
      </c>
      <c r="AD30" s="93" t="str">
        <f t="shared" ref="AD30:AD36" si="7">IF(AND(0.6&lt;AC30,AC30&lt;3),"OK",IF(AC30&gt;=3,"NG",IF(AC30&lt;=0.6,"NG")))</f>
        <v>NG</v>
      </c>
      <c r="AK30" s="1"/>
      <c r="AL30" s="1"/>
    </row>
    <row r="31" spans="2:38" ht="13.5" customHeight="1" x14ac:dyDescent="0.15">
      <c r="B31" s="5"/>
      <c r="C31" s="5"/>
      <c r="D31" s="5"/>
      <c r="E31" s="5"/>
      <c r="F31" s="5"/>
      <c r="G31" s="5"/>
      <c r="H31" s="5"/>
      <c r="I31" s="5"/>
      <c r="J31" s="5"/>
      <c r="K31" s="5"/>
      <c r="L31" s="5"/>
      <c r="M31" s="5"/>
      <c r="N31" s="5"/>
      <c r="O31" s="5"/>
      <c r="P31" s="5"/>
      <c r="Q31" s="74"/>
      <c r="R31" s="45" t="s">
        <v>87</v>
      </c>
      <c r="S31" s="69">
        <v>267</v>
      </c>
      <c r="T31" s="70" t="s">
        <v>57</v>
      </c>
      <c r="U31" s="71">
        <v>7.8</v>
      </c>
      <c r="V31" s="72" t="s">
        <v>58</v>
      </c>
      <c r="W31" s="69">
        <v>250</v>
      </c>
      <c r="X31" s="73"/>
      <c r="Y31" s="91">
        <f t="shared" si="2"/>
        <v>0</v>
      </c>
      <c r="Z31" s="67">
        <f t="shared" si="6"/>
        <v>4.9087385212340517E-2</v>
      </c>
      <c r="AA31" s="67">
        <f t="shared" si="3"/>
        <v>0.78539816339744828</v>
      </c>
      <c r="AB31" s="68">
        <f t="shared" si="4"/>
        <v>6.25E-2</v>
      </c>
      <c r="AC31" s="92">
        <f t="shared" si="5"/>
        <v>0</v>
      </c>
      <c r="AD31" s="93" t="str">
        <f t="shared" si="7"/>
        <v>NG</v>
      </c>
      <c r="AK31" s="1"/>
      <c r="AL31" s="1"/>
    </row>
    <row r="32" spans="2:38" ht="13.5" customHeight="1" x14ac:dyDescent="0.15">
      <c r="B32" s="5"/>
      <c r="C32" s="6"/>
      <c r="D32" s="6"/>
      <c r="E32" s="188" t="s">
        <v>46</v>
      </c>
      <c r="F32" s="188"/>
      <c r="G32" s="105" t="s">
        <v>110</v>
      </c>
      <c r="H32" s="2" t="s">
        <v>111</v>
      </c>
      <c r="I32" s="133"/>
      <c r="J32" s="17"/>
      <c r="K32" s="15" t="s">
        <v>48</v>
      </c>
      <c r="L32" s="134"/>
      <c r="M32" s="2" t="s">
        <v>45</v>
      </c>
      <c r="O32" s="5"/>
      <c r="P32" s="8"/>
      <c r="Q32" s="74"/>
      <c r="R32" s="45" t="s">
        <v>88</v>
      </c>
      <c r="S32" s="69">
        <v>318</v>
      </c>
      <c r="T32" s="70" t="s">
        <v>59</v>
      </c>
      <c r="U32" s="71">
        <v>9.1999999999999993</v>
      </c>
      <c r="V32" s="72" t="s">
        <v>60</v>
      </c>
      <c r="W32" s="69">
        <v>298</v>
      </c>
      <c r="X32" s="73"/>
      <c r="Y32" s="91">
        <f t="shared" si="2"/>
        <v>0</v>
      </c>
      <c r="Z32" s="67">
        <f t="shared" si="6"/>
        <v>6.9746498502347001E-2</v>
      </c>
      <c r="AA32" s="67">
        <f t="shared" si="3"/>
        <v>0.9361946107697583</v>
      </c>
      <c r="AB32" s="68">
        <f t="shared" si="4"/>
        <v>7.4500000000000011E-2</v>
      </c>
      <c r="AC32" s="92">
        <f t="shared" si="5"/>
        <v>0</v>
      </c>
      <c r="AD32" s="93" t="str">
        <f t="shared" si="7"/>
        <v>NG</v>
      </c>
      <c r="AK32" s="1"/>
      <c r="AL32" s="1"/>
    </row>
    <row r="33" spans="2:38" ht="13.5" customHeight="1" x14ac:dyDescent="0.15">
      <c r="B33" s="5"/>
      <c r="C33" s="5"/>
      <c r="D33" s="5"/>
      <c r="E33" s="5"/>
      <c r="F33" s="5"/>
      <c r="G33" s="5"/>
      <c r="H33" s="2"/>
      <c r="I33" s="5"/>
      <c r="J33" s="5"/>
      <c r="K33" s="5"/>
      <c r="L33" s="5"/>
      <c r="M33" s="5"/>
      <c r="O33" s="5"/>
      <c r="P33" s="5"/>
      <c r="Q33" s="74"/>
      <c r="R33" s="45" t="s">
        <v>89</v>
      </c>
      <c r="S33" s="69">
        <v>370</v>
      </c>
      <c r="T33" s="70" t="s">
        <v>61</v>
      </c>
      <c r="U33" s="71">
        <v>10.5</v>
      </c>
      <c r="V33" s="72" t="s">
        <v>60</v>
      </c>
      <c r="W33" s="69">
        <v>348</v>
      </c>
      <c r="X33" s="73"/>
      <c r="Y33" s="91">
        <f t="shared" si="2"/>
        <v>0</v>
      </c>
      <c r="Z33" s="67">
        <f t="shared" si="6"/>
        <v>9.5114859180084568E-2</v>
      </c>
      <c r="AA33" s="67">
        <f t="shared" si="3"/>
        <v>1.093274243449248</v>
      </c>
      <c r="AB33" s="68">
        <f t="shared" si="4"/>
        <v>8.6999999999999994E-2</v>
      </c>
      <c r="AC33" s="92">
        <f t="shared" si="5"/>
        <v>0</v>
      </c>
      <c r="AD33" s="93" t="str">
        <f t="shared" si="7"/>
        <v>NG</v>
      </c>
      <c r="AK33" s="1"/>
      <c r="AL33" s="1"/>
    </row>
    <row r="34" spans="2:38" ht="13.5" customHeight="1" x14ac:dyDescent="0.15">
      <c r="B34" s="5"/>
      <c r="C34" s="6"/>
      <c r="D34" s="6"/>
      <c r="E34" s="188" t="s">
        <v>47</v>
      </c>
      <c r="F34" s="188"/>
      <c r="G34" s="105" t="s">
        <v>110</v>
      </c>
      <c r="H34" s="2" t="s">
        <v>111</v>
      </c>
      <c r="I34" s="133"/>
      <c r="J34" s="17"/>
      <c r="K34" s="15" t="s">
        <v>48</v>
      </c>
      <c r="L34" s="134"/>
      <c r="M34" s="2" t="s">
        <v>45</v>
      </c>
      <c r="O34" s="5"/>
      <c r="P34" s="8"/>
      <c r="Q34" s="74"/>
      <c r="R34" s="45" t="s">
        <v>90</v>
      </c>
      <c r="S34" s="69">
        <v>420</v>
      </c>
      <c r="T34" s="70" t="s">
        <v>62</v>
      </c>
      <c r="U34" s="71">
        <v>11.8</v>
      </c>
      <c r="V34" s="72" t="s">
        <v>63</v>
      </c>
      <c r="W34" s="69">
        <v>395</v>
      </c>
      <c r="X34" s="73"/>
      <c r="Y34" s="91">
        <f t="shared" si="2"/>
        <v>0</v>
      </c>
      <c r="Z34" s="67">
        <f t="shared" si="6"/>
        <v>0.12254174844408688</v>
      </c>
      <c r="AA34" s="67">
        <f t="shared" si="3"/>
        <v>1.2409290981679684</v>
      </c>
      <c r="AB34" s="68">
        <f t="shared" si="4"/>
        <v>9.8750000000000004E-2</v>
      </c>
      <c r="AC34" s="92">
        <f t="shared" si="5"/>
        <v>0</v>
      </c>
      <c r="AD34" s="93" t="str">
        <f t="shared" si="7"/>
        <v>NG</v>
      </c>
      <c r="AK34" s="1"/>
      <c r="AL34" s="1"/>
    </row>
    <row r="35" spans="2:38" ht="13.5" customHeight="1" x14ac:dyDescent="0.15">
      <c r="B35" s="5"/>
      <c r="C35" s="6"/>
      <c r="D35" s="6"/>
      <c r="E35" s="18"/>
      <c r="F35" s="7"/>
      <c r="G35" s="12"/>
      <c r="H35" s="18"/>
      <c r="I35" s="18"/>
      <c r="J35" s="18"/>
      <c r="K35" s="12"/>
      <c r="L35" s="12"/>
      <c r="M35" s="12"/>
      <c r="N35" s="7"/>
      <c r="O35" s="7"/>
      <c r="P35" s="8"/>
      <c r="Q35" s="74"/>
      <c r="R35" s="45" t="s">
        <v>91</v>
      </c>
      <c r="S35" s="69">
        <v>470</v>
      </c>
      <c r="T35" s="70" t="s">
        <v>64</v>
      </c>
      <c r="U35" s="71">
        <v>13.2</v>
      </c>
      <c r="V35" s="72" t="s">
        <v>65</v>
      </c>
      <c r="W35" s="69">
        <v>442</v>
      </c>
      <c r="X35" s="73"/>
      <c r="Y35" s="91">
        <f t="shared" si="2"/>
        <v>0</v>
      </c>
      <c r="Z35" s="67">
        <f t="shared" si="6"/>
        <v>0.1534385267939791</v>
      </c>
      <c r="AA35" s="67">
        <f t="shared" si="3"/>
        <v>1.3885839528866886</v>
      </c>
      <c r="AB35" s="68">
        <f t="shared" si="4"/>
        <v>0.1105</v>
      </c>
      <c r="AC35" s="92">
        <f t="shared" si="5"/>
        <v>0</v>
      </c>
      <c r="AD35" s="93" t="str">
        <f t="shared" si="7"/>
        <v>NG</v>
      </c>
      <c r="AK35" s="1"/>
      <c r="AL35" s="1"/>
    </row>
    <row r="36" spans="2:38" ht="13.5" customHeight="1" x14ac:dyDescent="0.15">
      <c r="B36" s="5"/>
      <c r="C36" s="6"/>
      <c r="D36" s="6"/>
      <c r="E36" s="18"/>
      <c r="F36" s="7"/>
      <c r="G36" s="12"/>
      <c r="H36" s="18"/>
      <c r="I36" s="18"/>
      <c r="J36" s="18"/>
      <c r="K36" s="12"/>
      <c r="L36" s="12"/>
      <c r="M36" s="12"/>
      <c r="N36" s="7"/>
      <c r="O36" s="7"/>
      <c r="P36" s="8"/>
      <c r="Q36" s="74"/>
      <c r="R36" s="45" t="s">
        <v>92</v>
      </c>
      <c r="S36" s="69">
        <v>520</v>
      </c>
      <c r="T36" s="70" t="s">
        <v>16</v>
      </c>
      <c r="U36" s="71">
        <v>14.6</v>
      </c>
      <c r="V36" s="72" t="s">
        <v>66</v>
      </c>
      <c r="W36" s="69">
        <v>489</v>
      </c>
      <c r="X36" s="73"/>
      <c r="Y36" s="91">
        <f t="shared" si="2"/>
        <v>0</v>
      </c>
      <c r="Z36" s="67">
        <f t="shared" si="6"/>
        <v>0.18780519422976122</v>
      </c>
      <c r="AA36" s="67">
        <f t="shared" si="3"/>
        <v>1.5362388076054088</v>
      </c>
      <c r="AB36" s="68">
        <f t="shared" si="4"/>
        <v>0.12225</v>
      </c>
      <c r="AC36" s="92">
        <f t="shared" si="5"/>
        <v>0</v>
      </c>
      <c r="AD36" s="93" t="str">
        <f t="shared" si="7"/>
        <v>NG</v>
      </c>
      <c r="AK36" s="1"/>
      <c r="AL36" s="1"/>
    </row>
    <row r="37" spans="2:38" ht="13.5" customHeight="1" x14ac:dyDescent="0.15">
      <c r="B37" s="5"/>
      <c r="C37" s="6"/>
      <c r="D37" s="6"/>
      <c r="E37" s="18" t="s">
        <v>79</v>
      </c>
      <c r="F37" s="7"/>
      <c r="G37" s="13" t="s">
        <v>5</v>
      </c>
      <c r="H37" s="14" t="s">
        <v>6</v>
      </c>
      <c r="I37" s="14"/>
      <c r="J37" s="14"/>
      <c r="K37" s="12"/>
      <c r="L37" s="12"/>
      <c r="M37" s="12"/>
      <c r="N37" s="7"/>
      <c r="O37" s="7"/>
      <c r="P37" s="8"/>
      <c r="Q37" s="74"/>
      <c r="R37" s="48" t="s">
        <v>93</v>
      </c>
      <c r="S37" s="75">
        <v>630</v>
      </c>
      <c r="T37" s="76" t="s">
        <v>67</v>
      </c>
      <c r="U37" s="77">
        <v>17.8</v>
      </c>
      <c r="V37" s="78" t="s">
        <v>68</v>
      </c>
      <c r="W37" s="75">
        <v>592</v>
      </c>
      <c r="X37" s="79"/>
      <c r="Y37" s="94">
        <f t="shared" si="2"/>
        <v>0</v>
      </c>
      <c r="Z37" s="80">
        <f t="shared" si="6"/>
        <v>0.27525378193692329</v>
      </c>
      <c r="AA37" s="80">
        <f t="shared" si="3"/>
        <v>1.8598228509251575</v>
      </c>
      <c r="AB37" s="81">
        <f t="shared" si="4"/>
        <v>0.14799999999999999</v>
      </c>
      <c r="AC37" s="95">
        <f t="shared" si="5"/>
        <v>0</v>
      </c>
      <c r="AD37" s="96" t="str">
        <f>IF(AND(0.6&lt;AC37,AC37&lt;3),"OK",IF(AC37&gt;=3,"NG",IF(AC37&lt;=0.6,"NG")))</f>
        <v>NG</v>
      </c>
      <c r="AK37" s="1"/>
      <c r="AL37" s="1"/>
    </row>
    <row r="38" spans="2:38" ht="13.5" customHeight="1" x14ac:dyDescent="0.15">
      <c r="B38" s="5"/>
      <c r="C38" s="6"/>
      <c r="D38" s="6"/>
      <c r="E38" s="18"/>
      <c r="F38" s="7"/>
      <c r="G38" s="5"/>
      <c r="H38" s="5"/>
      <c r="I38" s="5"/>
      <c r="J38" s="5"/>
      <c r="K38" s="5"/>
      <c r="L38" s="5"/>
      <c r="M38" s="5"/>
      <c r="N38" s="5"/>
      <c r="O38" s="5"/>
      <c r="P38" s="8"/>
      <c r="Q38" s="60"/>
      <c r="AK38" s="1"/>
      <c r="AL38" s="1"/>
    </row>
    <row r="39" spans="2:38" ht="13.5" customHeight="1" x14ac:dyDescent="0.15">
      <c r="B39" s="5"/>
      <c r="C39" s="6"/>
      <c r="D39" s="6"/>
      <c r="E39" s="18"/>
      <c r="F39" s="7"/>
      <c r="G39" s="16" t="s">
        <v>7</v>
      </c>
      <c r="H39" s="2" t="s">
        <v>53</v>
      </c>
      <c r="I39" s="2"/>
      <c r="J39" s="2"/>
      <c r="K39" s="5"/>
      <c r="L39" s="5"/>
      <c r="M39" s="5"/>
      <c r="N39" s="5"/>
      <c r="O39" s="5"/>
      <c r="P39" s="8"/>
      <c r="Q39" s="9"/>
      <c r="R39" s="179" t="s">
        <v>10</v>
      </c>
      <c r="S39" s="181" t="s">
        <v>11</v>
      </c>
      <c r="T39" s="183" t="s">
        <v>12</v>
      </c>
      <c r="U39" s="185" t="s">
        <v>13</v>
      </c>
      <c r="V39" s="170" t="s">
        <v>12</v>
      </c>
      <c r="W39" s="181" t="s">
        <v>14</v>
      </c>
      <c r="X39" s="170" t="s">
        <v>12</v>
      </c>
      <c r="Y39" s="172" t="s">
        <v>43</v>
      </c>
      <c r="Z39" s="107" t="s">
        <v>1</v>
      </c>
      <c r="AA39" s="107" t="s">
        <v>2</v>
      </c>
      <c r="AB39" s="107" t="s">
        <v>3</v>
      </c>
      <c r="AC39" s="172" t="s">
        <v>15</v>
      </c>
      <c r="AD39" s="174"/>
      <c r="AK39" s="1"/>
      <c r="AL39" s="1"/>
    </row>
    <row r="40" spans="2:38" ht="13.5" customHeight="1" x14ac:dyDescent="0.15">
      <c r="B40" s="5"/>
      <c r="C40" s="6"/>
      <c r="D40" s="6"/>
      <c r="E40" s="18"/>
      <c r="F40" s="7"/>
      <c r="G40" s="15" t="s">
        <v>4</v>
      </c>
      <c r="H40" s="187" t="str">
        <f>IFERROR(VLOOKUP(I32,R28:AD37,9,0),"")</f>
        <v/>
      </c>
      <c r="I40" s="187"/>
      <c r="J40" s="14" t="s">
        <v>78</v>
      </c>
      <c r="K40" s="5"/>
      <c r="L40" s="5"/>
      <c r="M40" s="5"/>
      <c r="N40" s="5"/>
      <c r="O40" s="5"/>
      <c r="P40" s="8"/>
      <c r="Q40" s="9"/>
      <c r="R40" s="180"/>
      <c r="S40" s="182"/>
      <c r="T40" s="184"/>
      <c r="U40" s="186"/>
      <c r="V40" s="171"/>
      <c r="W40" s="182"/>
      <c r="X40" s="171"/>
      <c r="Y40" s="173"/>
      <c r="Z40" s="108" t="s">
        <v>37</v>
      </c>
      <c r="AA40" s="59" t="s">
        <v>38</v>
      </c>
      <c r="AB40" s="59" t="s">
        <v>39</v>
      </c>
      <c r="AC40" s="173"/>
      <c r="AD40" s="175"/>
      <c r="AK40" s="1"/>
      <c r="AL40" s="1"/>
    </row>
    <row r="41" spans="2:38" ht="13.5" customHeight="1" x14ac:dyDescent="0.15">
      <c r="B41" s="5"/>
      <c r="C41" s="6"/>
      <c r="D41" s="6"/>
      <c r="E41" s="18"/>
      <c r="F41" s="7"/>
      <c r="G41" s="5"/>
      <c r="H41" s="5"/>
      <c r="I41" s="5"/>
      <c r="J41" s="5"/>
      <c r="K41" s="5"/>
      <c r="L41" s="5"/>
      <c r="M41" s="5"/>
      <c r="N41" s="5"/>
      <c r="O41" s="5"/>
      <c r="P41" s="8"/>
      <c r="Q41" s="9"/>
      <c r="R41" s="45" t="s">
        <v>83</v>
      </c>
      <c r="S41" s="61">
        <v>165</v>
      </c>
      <c r="T41" s="62" t="s">
        <v>41</v>
      </c>
      <c r="U41" s="63">
        <v>5.0999999999999996</v>
      </c>
      <c r="V41" s="64" t="s">
        <v>54</v>
      </c>
      <c r="W41" s="61">
        <v>154</v>
      </c>
      <c r="X41" s="65"/>
      <c r="Y41" s="66">
        <f t="shared" ref="Y41:Y49" si="8">PI()*POWER(((W41/1000)/2),2)*(1/0.01)*POWER(((W41/1000)/4),2/3)*POWER($L$34/1000,1/2)</f>
        <v>0</v>
      </c>
      <c r="Z41" s="82">
        <f t="shared" ref="Z41:Z65" si="9">PI()*(W41/2)/1000*(W41/2)/1000</f>
        <v>1.8626502843133885E-2</v>
      </c>
      <c r="AA41" s="82">
        <f t="shared" ref="AA41:AA65" si="10">W41/1000*PI()</f>
        <v>0.48380526865282814</v>
      </c>
      <c r="AB41" s="83">
        <f t="shared" ref="AB41:AB65" si="11">Z41/AA41</f>
        <v>3.8500000000000006E-2</v>
      </c>
      <c r="AC41" s="84">
        <f t="shared" ref="AC41:AC49" si="12">(1/0.01)*POWER((W41/1000)/4,(2/3))*POWER(($L$34/1000),(1/2))</f>
        <v>0</v>
      </c>
      <c r="AD41" s="90" t="str">
        <f>IF(AND(0.6&lt;AC41,AC41&lt;3),"OK",IF(AC41&gt;=3,"NG",IF(AC41&lt;=0.6,"NG")))</f>
        <v>NG</v>
      </c>
      <c r="AK41" s="1"/>
      <c r="AL41" s="1"/>
    </row>
    <row r="42" spans="2:38" ht="13.5" customHeight="1" x14ac:dyDescent="0.15">
      <c r="B42" s="5"/>
      <c r="C42" s="6"/>
      <c r="D42" s="6"/>
      <c r="E42" s="18"/>
      <c r="F42" s="7"/>
      <c r="G42" s="15" t="s">
        <v>8</v>
      </c>
      <c r="H42" s="17" t="s">
        <v>52</v>
      </c>
      <c r="I42" s="17"/>
      <c r="J42" s="17"/>
      <c r="K42" s="12"/>
      <c r="L42" s="12"/>
      <c r="M42" s="12"/>
      <c r="N42" s="7"/>
      <c r="O42" s="7"/>
      <c r="P42" s="8"/>
      <c r="Q42" s="9"/>
      <c r="R42" s="45" t="s">
        <v>86</v>
      </c>
      <c r="S42" s="69">
        <v>216</v>
      </c>
      <c r="T42" s="70" t="s">
        <v>55</v>
      </c>
      <c r="U42" s="71">
        <v>6.5</v>
      </c>
      <c r="V42" s="72" t="s">
        <v>56</v>
      </c>
      <c r="W42" s="69">
        <v>202</v>
      </c>
      <c r="X42" s="73"/>
      <c r="Y42" s="91">
        <f t="shared" si="8"/>
        <v>0</v>
      </c>
      <c r="Z42" s="67">
        <f t="shared" si="9"/>
        <v>3.2047386659269483E-2</v>
      </c>
      <c r="AA42" s="67">
        <f t="shared" si="10"/>
        <v>0.63460171602513826</v>
      </c>
      <c r="AB42" s="68">
        <f t="shared" si="11"/>
        <v>5.0500000000000003E-2</v>
      </c>
      <c r="AC42" s="92">
        <f t="shared" si="12"/>
        <v>0</v>
      </c>
      <c r="AD42" s="93" t="str">
        <f>IF(AND(0.6&lt;AC42,AC42&lt;3),"OK",IF(AC42&gt;=3,"NG",IF(AC42&lt;=0.6,"NG")))</f>
        <v>NG</v>
      </c>
      <c r="AK42" s="1"/>
      <c r="AL42" s="1"/>
    </row>
    <row r="43" spans="2:38" ht="13.5" customHeight="1" x14ac:dyDescent="0.15">
      <c r="B43" s="5"/>
      <c r="C43" s="6"/>
      <c r="D43" s="6"/>
      <c r="E43" s="18"/>
      <c r="F43" s="7"/>
      <c r="G43" s="15" t="s">
        <v>4</v>
      </c>
      <c r="H43" s="187" t="str">
        <f>IFERROR(VLOOKUP(I32,R28:AD37,12,0),"")</f>
        <v/>
      </c>
      <c r="I43" s="187"/>
      <c r="J43" s="17" t="s">
        <v>9</v>
      </c>
      <c r="K43" s="12"/>
      <c r="L43" s="15"/>
      <c r="M43" s="118"/>
      <c r="N43" s="7"/>
      <c r="O43" s="7"/>
      <c r="P43" s="8"/>
      <c r="Q43" s="9"/>
      <c r="R43" s="45" t="s">
        <v>87</v>
      </c>
      <c r="S43" s="69">
        <v>267</v>
      </c>
      <c r="T43" s="70" t="s">
        <v>57</v>
      </c>
      <c r="U43" s="71">
        <v>7.8</v>
      </c>
      <c r="V43" s="72" t="s">
        <v>58</v>
      </c>
      <c r="W43" s="69">
        <v>250</v>
      </c>
      <c r="X43" s="73"/>
      <c r="Y43" s="91">
        <f t="shared" si="8"/>
        <v>0</v>
      </c>
      <c r="Z43" s="67">
        <f t="shared" si="9"/>
        <v>4.9087385212340517E-2</v>
      </c>
      <c r="AA43" s="67">
        <f t="shared" si="10"/>
        <v>0.78539816339744828</v>
      </c>
      <c r="AB43" s="68">
        <f t="shared" si="11"/>
        <v>6.25E-2</v>
      </c>
      <c r="AC43" s="92">
        <f t="shared" si="12"/>
        <v>0</v>
      </c>
      <c r="AD43" s="93" t="str">
        <f t="shared" ref="AD43:AD49" si="13">IF(AND(0.6&lt;AC43,AC43&lt;3),"OK",IF(AC43&gt;=3,"NG",IF(AC43&lt;=0.6,"NG")))</f>
        <v>NG</v>
      </c>
      <c r="AK43" s="1"/>
      <c r="AL43" s="1"/>
    </row>
    <row r="44" spans="2:38" ht="13.5" customHeight="1" x14ac:dyDescent="0.15">
      <c r="B44" s="5"/>
      <c r="C44" s="6"/>
      <c r="D44" s="6"/>
      <c r="E44" s="18"/>
      <c r="F44" s="7"/>
      <c r="G44" s="5"/>
      <c r="H44" s="5"/>
      <c r="I44" s="5"/>
      <c r="J44" s="5"/>
      <c r="K44" s="5"/>
      <c r="L44" s="5"/>
      <c r="M44" s="5"/>
      <c r="N44" s="5"/>
      <c r="O44" s="7"/>
      <c r="P44" s="8"/>
      <c r="Q44" s="9"/>
      <c r="R44" s="45" t="s">
        <v>88</v>
      </c>
      <c r="S44" s="69">
        <v>318</v>
      </c>
      <c r="T44" s="70" t="s">
        <v>59</v>
      </c>
      <c r="U44" s="71">
        <v>9.1999999999999993</v>
      </c>
      <c r="V44" s="72" t="s">
        <v>60</v>
      </c>
      <c r="W44" s="69">
        <v>298</v>
      </c>
      <c r="X44" s="73"/>
      <c r="Y44" s="91">
        <f t="shared" si="8"/>
        <v>0</v>
      </c>
      <c r="Z44" s="67">
        <f t="shared" si="9"/>
        <v>6.9746498502347001E-2</v>
      </c>
      <c r="AA44" s="67">
        <f t="shared" si="10"/>
        <v>0.9361946107697583</v>
      </c>
      <c r="AB44" s="68">
        <f t="shared" si="11"/>
        <v>7.4500000000000011E-2</v>
      </c>
      <c r="AC44" s="92">
        <f t="shared" si="12"/>
        <v>0</v>
      </c>
      <c r="AD44" s="93" t="str">
        <f t="shared" si="13"/>
        <v>NG</v>
      </c>
      <c r="AK44" s="1"/>
      <c r="AL44" s="1"/>
    </row>
    <row r="45" spans="2:38" ht="13.5" customHeight="1" x14ac:dyDescent="0.15">
      <c r="B45" s="5"/>
      <c r="C45" s="18"/>
      <c r="D45" s="18"/>
      <c r="E45" s="18"/>
      <c r="F45" s="18"/>
      <c r="G45" s="13" t="s">
        <v>5</v>
      </c>
      <c r="H45" s="190" t="str">
        <f>IFERROR(VLOOKUP(I32,R28:AD37,8,0),"")</f>
        <v/>
      </c>
      <c r="I45" s="190"/>
      <c r="J45" s="8" t="s">
        <v>35</v>
      </c>
      <c r="K45" s="2"/>
      <c r="L45" s="2"/>
      <c r="M45" s="2"/>
      <c r="N45" s="5"/>
      <c r="O45" s="7"/>
      <c r="P45" s="8"/>
      <c r="Q45" s="9"/>
      <c r="R45" s="45" t="s">
        <v>89</v>
      </c>
      <c r="S45" s="69">
        <v>370</v>
      </c>
      <c r="T45" s="70" t="s">
        <v>61</v>
      </c>
      <c r="U45" s="71">
        <v>10.5</v>
      </c>
      <c r="V45" s="72" t="s">
        <v>60</v>
      </c>
      <c r="W45" s="69">
        <v>348</v>
      </c>
      <c r="X45" s="73"/>
      <c r="Y45" s="91">
        <f t="shared" si="8"/>
        <v>0</v>
      </c>
      <c r="Z45" s="67">
        <f t="shared" si="9"/>
        <v>9.5114859180084568E-2</v>
      </c>
      <c r="AA45" s="67">
        <f t="shared" si="10"/>
        <v>1.093274243449248</v>
      </c>
      <c r="AB45" s="68">
        <f t="shared" si="11"/>
        <v>8.6999999999999994E-2</v>
      </c>
      <c r="AC45" s="92">
        <f t="shared" si="12"/>
        <v>0</v>
      </c>
      <c r="AD45" s="93" t="str">
        <f t="shared" si="13"/>
        <v>NG</v>
      </c>
      <c r="AK45" s="1"/>
      <c r="AL45" s="1"/>
    </row>
    <row r="46" spans="2:38" ht="13.5" customHeight="1" x14ac:dyDescent="0.15">
      <c r="B46" s="5"/>
      <c r="C46" s="6"/>
      <c r="D46" s="6"/>
      <c r="E46" s="6"/>
      <c r="F46" s="6"/>
      <c r="G46" s="18"/>
      <c r="H46" s="18"/>
      <c r="I46" s="18"/>
      <c r="J46" s="18"/>
      <c r="K46" s="18"/>
      <c r="L46" s="18"/>
      <c r="M46" s="18"/>
      <c r="N46" s="18"/>
      <c r="O46" s="5"/>
      <c r="P46" s="8"/>
      <c r="Q46" s="9"/>
      <c r="R46" s="45" t="s">
        <v>90</v>
      </c>
      <c r="S46" s="69">
        <v>420</v>
      </c>
      <c r="T46" s="70" t="s">
        <v>62</v>
      </c>
      <c r="U46" s="71">
        <v>11.8</v>
      </c>
      <c r="V46" s="72" t="s">
        <v>63</v>
      </c>
      <c r="W46" s="69">
        <v>395</v>
      </c>
      <c r="X46" s="73"/>
      <c r="Y46" s="91">
        <f t="shared" si="8"/>
        <v>0</v>
      </c>
      <c r="Z46" s="67">
        <f t="shared" si="9"/>
        <v>0.12254174844408688</v>
      </c>
      <c r="AA46" s="67">
        <f t="shared" si="10"/>
        <v>1.2409290981679684</v>
      </c>
      <c r="AB46" s="68">
        <f t="shared" si="11"/>
        <v>9.8750000000000004E-2</v>
      </c>
      <c r="AC46" s="92">
        <f t="shared" si="12"/>
        <v>0</v>
      </c>
      <c r="AD46" s="93" t="str">
        <f t="shared" si="13"/>
        <v>NG</v>
      </c>
      <c r="AK46" s="1"/>
      <c r="AL46" s="1"/>
    </row>
    <row r="47" spans="2:38" ht="13.5" customHeight="1" x14ac:dyDescent="0.15">
      <c r="B47" s="5"/>
      <c r="C47" s="18"/>
      <c r="D47" s="18"/>
      <c r="E47" s="18"/>
      <c r="F47" s="18"/>
      <c r="G47" s="6" t="str">
        <f>IF(AND(L26&lt;H45),"Q1&lt;Q2よりOK",IF(L26="入力情報不足NG","入力情報不足NG",IF(L26&gt;=H45,"Q1≧Q2よりNG")))</f>
        <v>入力情報不足NG</v>
      </c>
      <c r="H47" s="23"/>
      <c r="I47" s="19"/>
      <c r="J47" s="19"/>
      <c r="K47" s="18"/>
      <c r="L47" s="18"/>
      <c r="M47" s="18"/>
      <c r="N47" s="18"/>
      <c r="O47" s="18"/>
      <c r="P47" s="8"/>
      <c r="Q47" s="9"/>
      <c r="R47" s="45" t="s">
        <v>91</v>
      </c>
      <c r="S47" s="69">
        <v>470</v>
      </c>
      <c r="T47" s="70" t="s">
        <v>64</v>
      </c>
      <c r="U47" s="71">
        <v>13.2</v>
      </c>
      <c r="V47" s="72" t="s">
        <v>65</v>
      </c>
      <c r="W47" s="69">
        <v>442</v>
      </c>
      <c r="X47" s="73"/>
      <c r="Y47" s="91">
        <f t="shared" si="8"/>
        <v>0</v>
      </c>
      <c r="Z47" s="67">
        <f t="shared" si="9"/>
        <v>0.1534385267939791</v>
      </c>
      <c r="AA47" s="67">
        <f t="shared" si="10"/>
        <v>1.3885839528866886</v>
      </c>
      <c r="AB47" s="68">
        <f t="shared" si="11"/>
        <v>0.1105</v>
      </c>
      <c r="AC47" s="92">
        <f t="shared" si="12"/>
        <v>0</v>
      </c>
      <c r="AD47" s="93" t="str">
        <f t="shared" si="13"/>
        <v>NG</v>
      </c>
      <c r="AK47" s="1"/>
      <c r="AL47" s="1"/>
    </row>
    <row r="48" spans="2:38" ht="13.5" customHeight="1" x14ac:dyDescent="0.15">
      <c r="B48" s="5"/>
      <c r="C48" s="18"/>
      <c r="D48" s="18"/>
      <c r="E48" s="18"/>
      <c r="F48" s="18"/>
      <c r="G48" s="23"/>
      <c r="H48" s="23"/>
      <c r="I48" s="19"/>
      <c r="J48" s="19"/>
      <c r="K48" s="6"/>
      <c r="L48" s="6"/>
      <c r="M48" s="8"/>
      <c r="N48" s="6"/>
      <c r="O48" s="18"/>
      <c r="P48" s="8"/>
      <c r="Q48" s="9"/>
      <c r="R48" s="45" t="s">
        <v>92</v>
      </c>
      <c r="S48" s="69">
        <v>520</v>
      </c>
      <c r="T48" s="70" t="s">
        <v>16</v>
      </c>
      <c r="U48" s="71">
        <v>14.6</v>
      </c>
      <c r="V48" s="72" t="s">
        <v>66</v>
      </c>
      <c r="W48" s="69">
        <v>489</v>
      </c>
      <c r="X48" s="73"/>
      <c r="Y48" s="91">
        <f t="shared" si="8"/>
        <v>0</v>
      </c>
      <c r="Z48" s="67">
        <f t="shared" si="9"/>
        <v>0.18780519422976122</v>
      </c>
      <c r="AA48" s="67">
        <f t="shared" si="10"/>
        <v>1.5362388076054088</v>
      </c>
      <c r="AB48" s="68">
        <f t="shared" si="11"/>
        <v>0.12225</v>
      </c>
      <c r="AC48" s="92">
        <f t="shared" si="12"/>
        <v>0</v>
      </c>
      <c r="AD48" s="93" t="str">
        <f t="shared" si="13"/>
        <v>NG</v>
      </c>
      <c r="AK48" s="1"/>
      <c r="AL48" s="1"/>
    </row>
    <row r="49" spans="2:38" ht="13.5" customHeight="1" x14ac:dyDescent="0.15">
      <c r="B49" s="5"/>
      <c r="C49" s="18"/>
      <c r="D49" s="18"/>
      <c r="E49" s="18"/>
      <c r="F49" s="18"/>
      <c r="G49" s="20"/>
      <c r="H49" s="18"/>
      <c r="I49" s="18"/>
      <c r="J49" s="18"/>
      <c r="K49" s="18"/>
      <c r="L49" s="18"/>
      <c r="M49" s="18"/>
      <c r="N49" s="18"/>
      <c r="O49" s="18"/>
      <c r="P49" s="8"/>
      <c r="Q49" s="9"/>
      <c r="R49" s="47" t="s">
        <v>93</v>
      </c>
      <c r="S49" s="135">
        <v>630</v>
      </c>
      <c r="T49" s="136" t="s">
        <v>67</v>
      </c>
      <c r="U49" s="137">
        <v>17.8</v>
      </c>
      <c r="V49" s="138" t="s">
        <v>68</v>
      </c>
      <c r="W49" s="135">
        <v>592</v>
      </c>
      <c r="X49" s="139"/>
      <c r="Y49" s="140">
        <f t="shared" si="8"/>
        <v>0</v>
      </c>
      <c r="Z49" s="141">
        <f t="shared" si="9"/>
        <v>0.27525378193692329</v>
      </c>
      <c r="AA49" s="141">
        <f t="shared" si="10"/>
        <v>1.8598228509251575</v>
      </c>
      <c r="AB49" s="142">
        <f t="shared" si="11"/>
        <v>0.14799999999999999</v>
      </c>
      <c r="AC49" s="143">
        <f t="shared" si="12"/>
        <v>0</v>
      </c>
      <c r="AD49" s="144" t="str">
        <f t="shared" si="13"/>
        <v>NG</v>
      </c>
      <c r="AK49" s="1"/>
      <c r="AL49" s="1"/>
    </row>
    <row r="50" spans="2:38" ht="13.5" customHeight="1" x14ac:dyDescent="0.15">
      <c r="B50" s="5"/>
      <c r="C50" s="191"/>
      <c r="D50" s="106"/>
      <c r="E50" s="18" t="s">
        <v>80</v>
      </c>
      <c r="F50" s="5"/>
      <c r="G50" s="13" t="s">
        <v>49</v>
      </c>
      <c r="H50" s="14" t="s">
        <v>6</v>
      </c>
      <c r="I50" s="14"/>
      <c r="J50" s="14"/>
      <c r="K50" s="12"/>
      <c r="L50" s="12"/>
      <c r="M50" s="12"/>
      <c r="N50" s="18"/>
      <c r="O50" s="6"/>
      <c r="P50" s="8"/>
      <c r="Q50" s="9"/>
      <c r="R50" s="43" t="s">
        <v>94</v>
      </c>
      <c r="S50" s="61">
        <v>202</v>
      </c>
      <c r="T50" s="145" t="s">
        <v>69</v>
      </c>
      <c r="U50" s="63">
        <v>26</v>
      </c>
      <c r="V50" s="146" t="s">
        <v>69</v>
      </c>
      <c r="W50" s="61">
        <v>150</v>
      </c>
      <c r="X50" s="64" t="s">
        <v>70</v>
      </c>
      <c r="Y50" s="66">
        <f t="shared" ref="Y50:Y65" si="14">PI()*POWER(((W50/1000)/2),2)*(1/0.013)*POWER(((W50/1000)/4),2/3)*POWER($L$34/1000,1/2)</f>
        <v>0</v>
      </c>
      <c r="Z50" s="82">
        <f t="shared" si="9"/>
        <v>1.7671458676442587E-2</v>
      </c>
      <c r="AA50" s="82">
        <f t="shared" si="10"/>
        <v>0.47123889803846897</v>
      </c>
      <c r="AB50" s="83">
        <f t="shared" si="11"/>
        <v>3.7499999999999999E-2</v>
      </c>
      <c r="AC50" s="84">
        <f t="shared" ref="AC50:AC65" si="15">(1/0.013)*POWER((W50/1000)/4,(2/3))*POWER(($L$34/1000),(1/2))</f>
        <v>0</v>
      </c>
      <c r="AD50" s="90" t="str">
        <f>IF(AND(0.6&lt;AC50,AC50&lt;3),"OK",IF(AC50&gt;=3,"NG",IF(AC50&lt;=0.6,"NG")))</f>
        <v>NG</v>
      </c>
      <c r="AK50" s="1"/>
      <c r="AL50" s="1"/>
    </row>
    <row r="51" spans="2:38" ht="13.5" customHeight="1" x14ac:dyDescent="0.15">
      <c r="B51" s="5"/>
      <c r="C51" s="191"/>
      <c r="D51" s="106"/>
      <c r="E51" s="18"/>
      <c r="F51" s="5"/>
      <c r="G51" s="5"/>
      <c r="H51" s="5"/>
      <c r="I51" s="5"/>
      <c r="J51" s="5"/>
      <c r="K51" s="5"/>
      <c r="L51" s="5"/>
      <c r="M51" s="5"/>
      <c r="N51" s="18"/>
      <c r="O51" s="18"/>
      <c r="P51" s="8"/>
      <c r="Q51" s="9"/>
      <c r="R51" s="45" t="s">
        <v>95</v>
      </c>
      <c r="S51" s="69">
        <v>254</v>
      </c>
      <c r="T51" s="85" t="s">
        <v>69</v>
      </c>
      <c r="U51" s="71">
        <v>27</v>
      </c>
      <c r="V51" s="86" t="s">
        <v>69</v>
      </c>
      <c r="W51" s="69">
        <v>200</v>
      </c>
      <c r="X51" s="72" t="s">
        <v>70</v>
      </c>
      <c r="Y51" s="91">
        <f t="shared" si="14"/>
        <v>0</v>
      </c>
      <c r="Z51" s="67">
        <f t="shared" si="9"/>
        <v>3.1415926535897934E-2</v>
      </c>
      <c r="AA51" s="67">
        <f t="shared" si="10"/>
        <v>0.62831853071795862</v>
      </c>
      <c r="AB51" s="68">
        <f t="shared" si="11"/>
        <v>0.05</v>
      </c>
      <c r="AC51" s="92">
        <f t="shared" si="15"/>
        <v>0</v>
      </c>
      <c r="AD51" s="93" t="str">
        <f t="shared" ref="AD51:AD64" si="16">IF(AND(0.6&lt;AC51,AC51&lt;3),"OK",IF(AC51&gt;=3,"NG",IF(AC51&lt;=0.6,"NG")))</f>
        <v>NG</v>
      </c>
      <c r="AK51" s="1"/>
      <c r="AL51" s="1"/>
    </row>
    <row r="52" spans="2:38" ht="13.5" customHeight="1" x14ac:dyDescent="0.15">
      <c r="B52" s="5"/>
      <c r="C52" s="18"/>
      <c r="D52" s="18"/>
      <c r="E52" s="18"/>
      <c r="F52" s="20"/>
      <c r="G52" s="16" t="s">
        <v>7</v>
      </c>
      <c r="H52" s="2" t="s">
        <v>53</v>
      </c>
      <c r="I52" s="2"/>
      <c r="J52" s="2"/>
      <c r="K52" s="5"/>
      <c r="L52" s="5"/>
      <c r="M52" s="5"/>
      <c r="N52" s="18"/>
      <c r="O52" s="18"/>
      <c r="P52" s="8"/>
      <c r="Q52" s="9"/>
      <c r="R52" s="45" t="s">
        <v>96</v>
      </c>
      <c r="S52" s="69">
        <v>306</v>
      </c>
      <c r="T52" s="85" t="s">
        <v>69</v>
      </c>
      <c r="U52" s="71">
        <v>28</v>
      </c>
      <c r="V52" s="86" t="s">
        <v>69</v>
      </c>
      <c r="W52" s="69">
        <v>250</v>
      </c>
      <c r="X52" s="72" t="s">
        <v>70</v>
      </c>
      <c r="Y52" s="91">
        <f t="shared" si="14"/>
        <v>0</v>
      </c>
      <c r="Z52" s="67">
        <f t="shared" si="9"/>
        <v>4.9087385212340517E-2</v>
      </c>
      <c r="AA52" s="67">
        <f t="shared" si="10"/>
        <v>0.78539816339744828</v>
      </c>
      <c r="AB52" s="68">
        <f t="shared" si="11"/>
        <v>6.25E-2</v>
      </c>
      <c r="AC52" s="92">
        <f t="shared" si="15"/>
        <v>0</v>
      </c>
      <c r="AD52" s="93" t="str">
        <f t="shared" si="16"/>
        <v>NG</v>
      </c>
      <c r="AK52" s="1"/>
      <c r="AL52" s="1"/>
    </row>
    <row r="53" spans="2:38" ht="13.5" customHeight="1" x14ac:dyDescent="0.15">
      <c r="B53" s="5"/>
      <c r="C53" s="6"/>
      <c r="D53" s="6"/>
      <c r="E53" s="18"/>
      <c r="F53" s="7"/>
      <c r="G53" s="15" t="s">
        <v>4</v>
      </c>
      <c r="H53" s="187" t="str">
        <f>IFERROR(VLOOKUP(I34,R41:AD65,9,0),"")</f>
        <v/>
      </c>
      <c r="I53" s="187"/>
      <c r="J53" s="14" t="s">
        <v>78</v>
      </c>
      <c r="K53" s="5"/>
      <c r="L53" s="5"/>
      <c r="M53" s="5"/>
      <c r="N53" s="18"/>
      <c r="O53" s="18"/>
      <c r="P53" s="8"/>
      <c r="Q53" s="9"/>
      <c r="R53" s="45" t="s">
        <v>97</v>
      </c>
      <c r="S53" s="69">
        <v>360</v>
      </c>
      <c r="T53" s="85" t="s">
        <v>71</v>
      </c>
      <c r="U53" s="71">
        <v>30</v>
      </c>
      <c r="V53" s="86" t="s">
        <v>71</v>
      </c>
      <c r="W53" s="69">
        <v>300</v>
      </c>
      <c r="X53" s="72" t="s">
        <v>42</v>
      </c>
      <c r="Y53" s="91">
        <f t="shared" si="14"/>
        <v>0</v>
      </c>
      <c r="Z53" s="67">
        <f t="shared" si="9"/>
        <v>7.0685834705770348E-2</v>
      </c>
      <c r="AA53" s="67">
        <f t="shared" si="10"/>
        <v>0.94247779607693793</v>
      </c>
      <c r="AB53" s="68">
        <f t="shared" si="11"/>
        <v>7.4999999999999997E-2</v>
      </c>
      <c r="AC53" s="92">
        <f t="shared" si="15"/>
        <v>0</v>
      </c>
      <c r="AD53" s="93" t="str">
        <f t="shared" si="16"/>
        <v>NG</v>
      </c>
      <c r="AK53" s="1"/>
      <c r="AL53" s="1"/>
    </row>
    <row r="54" spans="2:38" ht="13.5" customHeight="1" x14ac:dyDescent="0.15">
      <c r="B54" s="5"/>
      <c r="C54" s="6"/>
      <c r="D54" s="6"/>
      <c r="E54" s="18"/>
      <c r="F54" s="7"/>
      <c r="G54" s="5"/>
      <c r="H54" s="5"/>
      <c r="I54" s="5"/>
      <c r="J54" s="5"/>
      <c r="K54" s="5"/>
      <c r="L54" s="5"/>
      <c r="M54" s="5"/>
      <c r="N54" s="18"/>
      <c r="O54" s="18"/>
      <c r="P54" s="8"/>
      <c r="Q54" s="9"/>
      <c r="R54" s="45" t="s">
        <v>98</v>
      </c>
      <c r="S54" s="69">
        <v>414</v>
      </c>
      <c r="T54" s="85" t="s">
        <v>71</v>
      </c>
      <c r="U54" s="71">
        <v>32</v>
      </c>
      <c r="V54" s="86" t="s">
        <v>71</v>
      </c>
      <c r="W54" s="69">
        <v>350</v>
      </c>
      <c r="X54" s="72" t="s">
        <v>42</v>
      </c>
      <c r="Y54" s="91">
        <f t="shared" si="14"/>
        <v>0</v>
      </c>
      <c r="Z54" s="67">
        <f t="shared" si="9"/>
        <v>9.6211275016187411E-2</v>
      </c>
      <c r="AA54" s="67">
        <f t="shared" si="10"/>
        <v>1.0995574287564276</v>
      </c>
      <c r="AB54" s="68">
        <f t="shared" si="11"/>
        <v>8.7499999999999994E-2</v>
      </c>
      <c r="AC54" s="92">
        <f t="shared" si="15"/>
        <v>0</v>
      </c>
      <c r="AD54" s="93" t="str">
        <f t="shared" si="16"/>
        <v>NG</v>
      </c>
      <c r="AL54" s="1"/>
    </row>
    <row r="55" spans="2:38" ht="13.5" customHeight="1" x14ac:dyDescent="0.15">
      <c r="B55" s="5"/>
      <c r="C55" s="6"/>
      <c r="D55" s="6"/>
      <c r="E55" s="18"/>
      <c r="F55" s="7"/>
      <c r="G55" s="15" t="s">
        <v>8</v>
      </c>
      <c r="H55" s="17" t="s">
        <v>52</v>
      </c>
      <c r="I55" s="17"/>
      <c r="J55" s="17"/>
      <c r="K55" s="12"/>
      <c r="L55" s="12"/>
      <c r="M55" s="12"/>
      <c r="N55" s="18"/>
      <c r="O55" s="18"/>
      <c r="P55" s="8"/>
      <c r="Q55" s="9"/>
      <c r="R55" s="45" t="s">
        <v>99</v>
      </c>
      <c r="S55" s="69">
        <v>470</v>
      </c>
      <c r="T55" s="85" t="s">
        <v>71</v>
      </c>
      <c r="U55" s="71">
        <v>35</v>
      </c>
      <c r="V55" s="86" t="s">
        <v>71</v>
      </c>
      <c r="W55" s="69">
        <v>400</v>
      </c>
      <c r="X55" s="72" t="s">
        <v>42</v>
      </c>
      <c r="Y55" s="91">
        <f t="shared" si="14"/>
        <v>0</v>
      </c>
      <c r="Z55" s="67">
        <f t="shared" si="9"/>
        <v>0.12566370614359174</v>
      </c>
      <c r="AA55" s="67">
        <f t="shared" si="10"/>
        <v>1.2566370614359172</v>
      </c>
      <c r="AB55" s="68">
        <f t="shared" si="11"/>
        <v>0.1</v>
      </c>
      <c r="AC55" s="92">
        <f t="shared" si="15"/>
        <v>0</v>
      </c>
      <c r="AD55" s="93" t="str">
        <f t="shared" si="16"/>
        <v>NG</v>
      </c>
      <c r="AL55" s="1"/>
    </row>
    <row r="56" spans="2:38" ht="13.5" customHeight="1" x14ac:dyDescent="0.15">
      <c r="B56" s="5"/>
      <c r="C56" s="6"/>
      <c r="D56" s="6"/>
      <c r="E56" s="18"/>
      <c r="F56" s="7"/>
      <c r="G56" s="15" t="s">
        <v>4</v>
      </c>
      <c r="H56" s="187" t="str">
        <f>IFERROR(VLOOKUP(I34,R41:AD65,12,0),"")</f>
        <v/>
      </c>
      <c r="I56" s="187"/>
      <c r="J56" s="17" t="s">
        <v>9</v>
      </c>
      <c r="K56" s="12"/>
      <c r="L56" s="15" t="s">
        <v>51</v>
      </c>
      <c r="M56" s="118" t="str">
        <f>IFERROR(VLOOKUP(I34,R41:AD65,13,0),"")</f>
        <v/>
      </c>
      <c r="N56" s="5"/>
      <c r="O56" s="18"/>
      <c r="P56" s="8"/>
      <c r="R56" s="45" t="s">
        <v>100</v>
      </c>
      <c r="S56" s="69">
        <v>526</v>
      </c>
      <c r="T56" s="85" t="s">
        <v>71</v>
      </c>
      <c r="U56" s="71">
        <v>38</v>
      </c>
      <c r="V56" s="86" t="s">
        <v>71</v>
      </c>
      <c r="W56" s="69">
        <v>450</v>
      </c>
      <c r="X56" s="72" t="s">
        <v>42</v>
      </c>
      <c r="Y56" s="91">
        <f t="shared" si="14"/>
        <v>0</v>
      </c>
      <c r="Z56" s="67">
        <f t="shared" si="9"/>
        <v>0.15904312808798327</v>
      </c>
      <c r="AA56" s="67">
        <f t="shared" si="10"/>
        <v>1.4137166941154069</v>
      </c>
      <c r="AB56" s="68">
        <f t="shared" si="11"/>
        <v>0.11249999999999999</v>
      </c>
      <c r="AC56" s="92">
        <f t="shared" si="15"/>
        <v>0</v>
      </c>
      <c r="AD56" s="93" t="str">
        <f t="shared" si="16"/>
        <v>NG</v>
      </c>
      <c r="AL56" s="1"/>
    </row>
    <row r="57" spans="2:38" ht="13.5" customHeight="1" x14ac:dyDescent="0.15">
      <c r="B57" s="5"/>
      <c r="C57" s="6"/>
      <c r="D57" s="6"/>
      <c r="E57" s="18"/>
      <c r="F57" s="7"/>
      <c r="G57" s="5"/>
      <c r="H57" s="5"/>
      <c r="I57" s="5"/>
      <c r="J57" s="5"/>
      <c r="K57" s="5"/>
      <c r="L57" s="5"/>
      <c r="M57" s="5"/>
      <c r="N57" s="5"/>
      <c r="O57" s="18"/>
      <c r="P57" s="8"/>
      <c r="R57" s="45" t="s">
        <v>101</v>
      </c>
      <c r="S57" s="69">
        <v>582</v>
      </c>
      <c r="T57" s="85" t="s">
        <v>71</v>
      </c>
      <c r="U57" s="71">
        <v>42</v>
      </c>
      <c r="V57" s="86" t="s">
        <v>71</v>
      </c>
      <c r="W57" s="69">
        <v>500</v>
      </c>
      <c r="X57" s="72" t="s">
        <v>42</v>
      </c>
      <c r="Y57" s="91">
        <f t="shared" si="14"/>
        <v>0</v>
      </c>
      <c r="Z57" s="67">
        <f t="shared" si="9"/>
        <v>0.19634954084936207</v>
      </c>
      <c r="AA57" s="67">
        <f t="shared" si="10"/>
        <v>1.5707963267948966</v>
      </c>
      <c r="AB57" s="68">
        <f t="shared" si="11"/>
        <v>0.125</v>
      </c>
      <c r="AC57" s="92">
        <f t="shared" si="15"/>
        <v>0</v>
      </c>
      <c r="AD57" s="93" t="str">
        <f t="shared" si="16"/>
        <v>NG</v>
      </c>
      <c r="AL57" s="1"/>
    </row>
    <row r="58" spans="2:38" ht="13.5" customHeight="1" x14ac:dyDescent="0.15">
      <c r="B58" s="5"/>
      <c r="C58" s="6"/>
      <c r="D58" s="6"/>
      <c r="E58" s="18"/>
      <c r="F58" s="18"/>
      <c r="G58" s="13" t="s">
        <v>49</v>
      </c>
      <c r="H58" s="190" t="str">
        <f>IFERROR(VLOOKUP(I34,R41:AD65,8,0),"")</f>
        <v/>
      </c>
      <c r="I58" s="190"/>
      <c r="J58" s="8" t="s">
        <v>35</v>
      </c>
      <c r="K58" s="2"/>
      <c r="L58" s="2"/>
      <c r="M58" s="2"/>
      <c r="N58" s="5"/>
      <c r="O58" s="5"/>
      <c r="P58" s="8"/>
      <c r="R58" s="45" t="s">
        <v>102</v>
      </c>
      <c r="S58" s="69">
        <v>700</v>
      </c>
      <c r="T58" s="85" t="s">
        <v>71</v>
      </c>
      <c r="U58" s="71">
        <v>50</v>
      </c>
      <c r="V58" s="86" t="s">
        <v>71</v>
      </c>
      <c r="W58" s="69">
        <v>600</v>
      </c>
      <c r="X58" s="72" t="s">
        <v>42</v>
      </c>
      <c r="Y58" s="91">
        <f t="shared" si="14"/>
        <v>0</v>
      </c>
      <c r="Z58" s="67">
        <f t="shared" si="9"/>
        <v>0.28274333882308139</v>
      </c>
      <c r="AA58" s="67">
        <f t="shared" si="10"/>
        <v>1.8849555921538759</v>
      </c>
      <c r="AB58" s="68">
        <f t="shared" si="11"/>
        <v>0.15</v>
      </c>
      <c r="AC58" s="92">
        <f t="shared" si="15"/>
        <v>0</v>
      </c>
      <c r="AD58" s="93" t="str">
        <f t="shared" si="16"/>
        <v>NG</v>
      </c>
      <c r="AL58" s="1"/>
    </row>
    <row r="59" spans="2:38" ht="13.5" customHeight="1" x14ac:dyDescent="0.15">
      <c r="B59" s="5"/>
      <c r="C59" s="18"/>
      <c r="D59" s="18"/>
      <c r="E59" s="18"/>
      <c r="F59" s="18"/>
      <c r="G59" s="58"/>
      <c r="H59" s="58"/>
      <c r="I59" s="19"/>
      <c r="J59" s="19"/>
      <c r="K59" s="18"/>
      <c r="L59" s="18"/>
      <c r="M59" s="18"/>
      <c r="N59" s="5"/>
      <c r="O59" s="5"/>
      <c r="P59" s="5"/>
      <c r="R59" s="45" t="s">
        <v>103</v>
      </c>
      <c r="S59" s="69">
        <v>816</v>
      </c>
      <c r="T59" s="85" t="s">
        <v>71</v>
      </c>
      <c r="U59" s="71">
        <v>58</v>
      </c>
      <c r="V59" s="86" t="s">
        <v>71</v>
      </c>
      <c r="W59" s="69">
        <v>700</v>
      </c>
      <c r="X59" s="72" t="s">
        <v>42</v>
      </c>
      <c r="Y59" s="91">
        <f t="shared" si="14"/>
        <v>0</v>
      </c>
      <c r="Z59" s="67">
        <f t="shared" si="9"/>
        <v>0.38484510006474965</v>
      </c>
      <c r="AA59" s="67">
        <f t="shared" si="10"/>
        <v>2.1991148575128552</v>
      </c>
      <c r="AB59" s="68">
        <f t="shared" si="11"/>
        <v>0.17499999999999999</v>
      </c>
      <c r="AC59" s="92">
        <f t="shared" si="15"/>
        <v>0</v>
      </c>
      <c r="AD59" s="93" t="str">
        <f t="shared" si="16"/>
        <v>NG</v>
      </c>
      <c r="AL59" s="1"/>
    </row>
    <row r="60" spans="2:38" ht="13.5" customHeight="1" x14ac:dyDescent="0.15">
      <c r="B60" s="5"/>
      <c r="C60" s="18"/>
      <c r="D60" s="18"/>
      <c r="E60" s="18"/>
      <c r="F60" s="18"/>
      <c r="G60" s="6" t="str">
        <f>IF(AND(L26&lt;H58),"Q1&lt;Q3よりOK",IF(L26="入力情報不足NG","入力情報不足NG",IF(L26&gt;=H58,"Q1≧Q3よりNG")))</f>
        <v>入力情報不足NG</v>
      </c>
      <c r="H60" s="58"/>
      <c r="I60" s="19"/>
      <c r="J60" s="19"/>
      <c r="K60" s="6"/>
      <c r="L60" s="6"/>
      <c r="M60" s="6"/>
      <c r="N60" s="5"/>
      <c r="O60" s="5"/>
      <c r="P60" s="5"/>
      <c r="R60" s="45" t="s">
        <v>104</v>
      </c>
      <c r="S60" s="69">
        <v>932</v>
      </c>
      <c r="T60" s="85" t="s">
        <v>71</v>
      </c>
      <c r="U60" s="71">
        <v>66</v>
      </c>
      <c r="V60" s="86" t="s">
        <v>71</v>
      </c>
      <c r="W60" s="69">
        <v>800</v>
      </c>
      <c r="X60" s="72" t="s">
        <v>42</v>
      </c>
      <c r="Y60" s="91">
        <f t="shared" si="14"/>
        <v>0</v>
      </c>
      <c r="Z60" s="67">
        <f t="shared" si="9"/>
        <v>0.50265482457436694</v>
      </c>
      <c r="AA60" s="67">
        <f t="shared" si="10"/>
        <v>2.5132741228718345</v>
      </c>
      <c r="AB60" s="68">
        <f t="shared" si="11"/>
        <v>0.2</v>
      </c>
      <c r="AC60" s="92">
        <f t="shared" si="15"/>
        <v>0</v>
      </c>
      <c r="AD60" s="93" t="str">
        <f t="shared" si="16"/>
        <v>NG</v>
      </c>
      <c r="AL60" s="1"/>
    </row>
    <row r="61" spans="2:38" ht="13.5" customHeight="1" x14ac:dyDescent="0.15">
      <c r="B61" s="5"/>
      <c r="C61" s="18"/>
      <c r="D61" s="18"/>
      <c r="E61" s="18"/>
      <c r="F61" s="18"/>
      <c r="G61" s="5"/>
      <c r="H61" s="5"/>
      <c r="I61" s="5"/>
      <c r="J61" s="5"/>
      <c r="K61" s="5"/>
      <c r="L61" s="5"/>
      <c r="M61" s="5"/>
      <c r="N61" s="5"/>
      <c r="O61" s="5"/>
      <c r="P61" s="5"/>
      <c r="R61" s="45" t="s">
        <v>105</v>
      </c>
      <c r="S61" s="69">
        <v>1050</v>
      </c>
      <c r="T61" s="85" t="s">
        <v>71</v>
      </c>
      <c r="U61" s="71">
        <v>75</v>
      </c>
      <c r="V61" s="86" t="s">
        <v>71</v>
      </c>
      <c r="W61" s="69">
        <v>900</v>
      </c>
      <c r="X61" s="72" t="s">
        <v>42</v>
      </c>
      <c r="Y61" s="91">
        <f t="shared" si="14"/>
        <v>0</v>
      </c>
      <c r="Z61" s="67">
        <f t="shared" si="9"/>
        <v>0.63617251235193306</v>
      </c>
      <c r="AA61" s="67">
        <f t="shared" si="10"/>
        <v>2.8274333882308138</v>
      </c>
      <c r="AB61" s="68">
        <f t="shared" si="11"/>
        <v>0.22499999999999998</v>
      </c>
      <c r="AC61" s="92">
        <f t="shared" si="15"/>
        <v>0</v>
      </c>
      <c r="AD61" s="93" t="str">
        <f t="shared" si="16"/>
        <v>NG</v>
      </c>
      <c r="AL61" s="1"/>
    </row>
    <row r="62" spans="2:38" ht="13.5" customHeight="1" x14ac:dyDescent="0.15">
      <c r="C62" s="97"/>
      <c r="D62" s="97"/>
      <c r="E62" s="115"/>
      <c r="F62" s="98"/>
      <c r="G62" s="98"/>
      <c r="H62" s="98"/>
      <c r="I62" s="98"/>
      <c r="J62" s="98"/>
      <c r="K62" s="98"/>
      <c r="L62" s="98"/>
      <c r="M62" s="98"/>
      <c r="N62" s="98"/>
      <c r="O62" s="98"/>
      <c r="P62" s="98"/>
      <c r="R62" s="45" t="s">
        <v>106</v>
      </c>
      <c r="S62" s="69">
        <v>1164</v>
      </c>
      <c r="T62" s="85" t="s">
        <v>72</v>
      </c>
      <c r="U62" s="71">
        <v>82</v>
      </c>
      <c r="V62" s="86" t="s">
        <v>72</v>
      </c>
      <c r="W62" s="69">
        <v>1000</v>
      </c>
      <c r="X62" s="72" t="s">
        <v>73</v>
      </c>
      <c r="Y62" s="91">
        <f t="shared" si="14"/>
        <v>0</v>
      </c>
      <c r="Z62" s="67">
        <f t="shared" si="9"/>
        <v>0.78539816339744828</v>
      </c>
      <c r="AA62" s="67">
        <f t="shared" si="10"/>
        <v>3.1415926535897931</v>
      </c>
      <c r="AB62" s="68">
        <f t="shared" si="11"/>
        <v>0.25</v>
      </c>
      <c r="AC62" s="92">
        <f t="shared" si="15"/>
        <v>0</v>
      </c>
      <c r="AD62" s="93" t="str">
        <f t="shared" si="16"/>
        <v>NG</v>
      </c>
      <c r="AL62" s="1"/>
    </row>
    <row r="63" spans="2:38" ht="13.5" customHeight="1" x14ac:dyDescent="0.15">
      <c r="C63" s="97"/>
      <c r="D63" s="97"/>
      <c r="E63" s="115"/>
      <c r="F63" s="98"/>
      <c r="G63" s="98"/>
      <c r="H63" s="98"/>
      <c r="I63" s="98"/>
      <c r="J63" s="98"/>
      <c r="K63" s="98"/>
      <c r="L63" s="98"/>
      <c r="M63" s="98"/>
      <c r="N63" s="98"/>
      <c r="O63" s="98"/>
      <c r="P63" s="98"/>
      <c r="R63" s="45" t="s">
        <v>107</v>
      </c>
      <c r="S63" s="69">
        <v>1276</v>
      </c>
      <c r="T63" s="85" t="s">
        <v>72</v>
      </c>
      <c r="U63" s="71">
        <v>88</v>
      </c>
      <c r="V63" s="86" t="s">
        <v>72</v>
      </c>
      <c r="W63" s="69">
        <v>1100</v>
      </c>
      <c r="X63" s="72" t="s">
        <v>73</v>
      </c>
      <c r="Y63" s="91">
        <f t="shared" si="14"/>
        <v>0</v>
      </c>
      <c r="Z63" s="67">
        <f t="shared" si="9"/>
        <v>0.95033177771091248</v>
      </c>
      <c r="AA63" s="67">
        <f t="shared" si="10"/>
        <v>3.4557519189487729</v>
      </c>
      <c r="AB63" s="68">
        <f t="shared" si="11"/>
        <v>0.27499999999999997</v>
      </c>
      <c r="AC63" s="92">
        <f t="shared" si="15"/>
        <v>0</v>
      </c>
      <c r="AD63" s="93" t="str">
        <f t="shared" si="16"/>
        <v>NG</v>
      </c>
      <c r="AL63" s="1"/>
    </row>
    <row r="64" spans="2:38" ht="13.5" customHeight="1" x14ac:dyDescent="0.15">
      <c r="C64" s="189"/>
      <c r="D64" s="104"/>
      <c r="E64" s="98"/>
      <c r="F64" s="98"/>
      <c r="G64" s="98"/>
      <c r="H64" s="98"/>
      <c r="I64" s="98"/>
      <c r="J64" s="98"/>
      <c r="K64" s="98"/>
      <c r="L64" s="98"/>
      <c r="M64" s="98"/>
      <c r="N64" s="98"/>
      <c r="O64" s="98"/>
      <c r="P64" s="98"/>
      <c r="R64" s="45" t="s">
        <v>108</v>
      </c>
      <c r="S64" s="69">
        <v>1390</v>
      </c>
      <c r="T64" s="85" t="s">
        <v>72</v>
      </c>
      <c r="U64" s="71">
        <v>95</v>
      </c>
      <c r="V64" s="86" t="s">
        <v>72</v>
      </c>
      <c r="W64" s="69">
        <v>1200</v>
      </c>
      <c r="X64" s="72" t="s">
        <v>73</v>
      </c>
      <c r="Y64" s="91">
        <f t="shared" si="14"/>
        <v>0</v>
      </c>
      <c r="Z64" s="67">
        <f t="shared" si="9"/>
        <v>1.1309733552923256</v>
      </c>
      <c r="AA64" s="67">
        <f t="shared" si="10"/>
        <v>3.7699111843077517</v>
      </c>
      <c r="AB64" s="68">
        <f t="shared" si="11"/>
        <v>0.3</v>
      </c>
      <c r="AC64" s="92">
        <f t="shared" si="15"/>
        <v>0</v>
      </c>
      <c r="AD64" s="93" t="str">
        <f t="shared" si="16"/>
        <v>NG</v>
      </c>
      <c r="AL64" s="1"/>
    </row>
    <row r="65" spans="3:38" ht="13.5" customHeight="1" x14ac:dyDescent="0.15">
      <c r="C65" s="189"/>
      <c r="D65" s="104"/>
      <c r="E65" s="98"/>
      <c r="F65" s="98"/>
      <c r="G65" s="98"/>
      <c r="H65" s="98"/>
      <c r="I65" s="98"/>
      <c r="J65" s="98"/>
      <c r="K65" s="98"/>
      <c r="L65" s="98"/>
      <c r="M65" s="98"/>
      <c r="N65" s="98"/>
      <c r="O65" s="98"/>
      <c r="P65" s="98"/>
      <c r="R65" s="48" t="s">
        <v>109</v>
      </c>
      <c r="S65" s="75">
        <v>1506</v>
      </c>
      <c r="T65" s="87" t="s">
        <v>72</v>
      </c>
      <c r="U65" s="88">
        <v>103</v>
      </c>
      <c r="V65" s="89" t="s">
        <v>72</v>
      </c>
      <c r="W65" s="75">
        <v>1350</v>
      </c>
      <c r="X65" s="78" t="s">
        <v>74</v>
      </c>
      <c r="Y65" s="94">
        <f t="shared" si="14"/>
        <v>0</v>
      </c>
      <c r="Z65" s="80">
        <f t="shared" si="9"/>
        <v>1.4313881527918495</v>
      </c>
      <c r="AA65" s="80">
        <f t="shared" si="10"/>
        <v>4.2411500823462207</v>
      </c>
      <c r="AB65" s="81">
        <f t="shared" si="11"/>
        <v>0.33750000000000002</v>
      </c>
      <c r="AC65" s="95">
        <f t="shared" si="15"/>
        <v>0</v>
      </c>
      <c r="AD65" s="96" t="str">
        <f>IF(AND(0.6&lt;AC65,AC65&lt;3),"OK",IF(AC65&gt;=3,"NG",IF(AC65&lt;=0.6,"NG")))</f>
        <v>NG</v>
      </c>
      <c r="AL65" s="1"/>
    </row>
    <row r="66" spans="3:38" ht="17.25" customHeight="1" x14ac:dyDescent="0.15">
      <c r="C66" s="98"/>
      <c r="D66" s="98"/>
      <c r="E66" s="98"/>
      <c r="F66" s="98"/>
      <c r="G66" s="98"/>
      <c r="H66" s="98"/>
      <c r="I66" s="98"/>
      <c r="J66" s="98"/>
      <c r="K66" s="98"/>
      <c r="L66" s="98"/>
      <c r="M66" s="98"/>
      <c r="N66" s="98"/>
      <c r="O66" s="98"/>
      <c r="P66" s="98"/>
    </row>
    <row r="67" spans="3:38" ht="17.25" customHeight="1" x14ac:dyDescent="0.15"/>
  </sheetData>
  <sheetProtection algorithmName="SHA-512" hashValue="i4z+YFWd3yTrXRSrcoCk4+7og/Q5ck2EoBfeFY2wx5+1s1KjfnauPQaExdjHt6aFU9x5rr+hJy7/1GjDoIPb/A==" saltValue="ctOa+0r3w2TBYrNhh1IooQ==" spinCount="100000" sheet="1" objects="1" scenarios="1" selectLockedCells="1"/>
  <protectedRanges>
    <protectedRange sqref="Q4" name="範囲2"/>
    <protectedRange sqref="H4:J4" name="範囲1"/>
  </protectedRanges>
  <mergeCells count="38">
    <mergeCell ref="C50:C51"/>
    <mergeCell ref="H53:I53"/>
    <mergeCell ref="H56:I56"/>
    <mergeCell ref="H58:I58"/>
    <mergeCell ref="C64:C65"/>
    <mergeCell ref="X39:X40"/>
    <mergeCell ref="Y39:Y40"/>
    <mergeCell ref="AC39:AD40"/>
    <mergeCell ref="H40:I40"/>
    <mergeCell ref="H43:I43"/>
    <mergeCell ref="V39:V40"/>
    <mergeCell ref="W39:W40"/>
    <mergeCell ref="H45:I45"/>
    <mergeCell ref="R39:R40"/>
    <mergeCell ref="S39:S40"/>
    <mergeCell ref="T39:T40"/>
    <mergeCell ref="U39:U40"/>
    <mergeCell ref="W26:W27"/>
    <mergeCell ref="X26:X27"/>
    <mergeCell ref="Y26:Y27"/>
    <mergeCell ref="AC26:AD27"/>
    <mergeCell ref="E32:F32"/>
    <mergeCell ref="U26:U27"/>
    <mergeCell ref="V26:V27"/>
    <mergeCell ref="E34:F34"/>
    <mergeCell ref="L26:M26"/>
    <mergeCell ref="R26:R27"/>
    <mergeCell ref="S26:S27"/>
    <mergeCell ref="T26:T27"/>
    <mergeCell ref="G22:H22"/>
    <mergeCell ref="M3:O3"/>
    <mergeCell ref="R6:S9"/>
    <mergeCell ref="T6:T9"/>
    <mergeCell ref="U6:U9"/>
    <mergeCell ref="J19:L19"/>
    <mergeCell ref="R16:S19"/>
    <mergeCell ref="T16:T19"/>
    <mergeCell ref="U16:U19"/>
  </mergeCells>
  <phoneticPr fontId="2"/>
  <dataValidations count="5">
    <dataValidation type="list" allowBlank="1" showInputMessage="1" showErrorMessage="1" sqref="I34">
      <formula1>$R$41:$R$65</formula1>
    </dataValidation>
    <dataValidation type="list" allowBlank="1" showInputMessage="1" showErrorMessage="1" sqref="I32">
      <formula1>$R$28:$R$37</formula1>
    </dataValidation>
    <dataValidation type="list" allowBlank="1" showInputMessage="1" showErrorMessage="1" sqref="G22">
      <formula1>$S$10:$S$14</formula1>
    </dataValidation>
    <dataValidation type="list" allowBlank="1" showInputMessage="1" showErrorMessage="1" sqref="IK4 WUW983050 WLA983050 WBE983050 VRI983050 VHM983050 UXQ983050 UNU983050 UDY983050 TUC983050 TKG983050 TAK983050 SQO983050 SGS983050 RWW983050 RNA983050 RDE983050 QTI983050 QJM983050 PZQ983050 PPU983050 PFY983050 OWC983050 OMG983050 OCK983050 NSO983050 NIS983050 MYW983050 MPA983050 MFE983050 LVI983050 LLM983050 LBQ983050 KRU983050 KHY983050 JYC983050 JOG983050 JEK983050 IUO983050 IKS983050 IAW983050 HRA983050 HHE983050 GXI983050 GNM983050 GDQ983050 FTU983050 FJY983050 FAC983050 EQG983050 EGK983050 DWO983050 DMS983050 DCW983050 CTA983050 CJE983050 BZI983050 BPM983050 BFQ983050 AVU983050 ALY983050 ACC983050 SG983050 IK983050 WUW917514 WLA917514 WBE917514 VRI917514 VHM917514 UXQ917514 UNU917514 UDY917514 TUC917514 TKG917514 TAK917514 SQO917514 SGS917514 RWW917514 RNA917514 RDE917514 QTI917514 QJM917514 PZQ917514 PPU917514 PFY917514 OWC917514 OMG917514 OCK917514 NSO917514 NIS917514 MYW917514 MPA917514 MFE917514 LVI917514 LLM917514 LBQ917514 KRU917514 KHY917514 JYC917514 JOG917514 JEK917514 IUO917514 IKS917514 IAW917514 HRA917514 HHE917514 GXI917514 GNM917514 GDQ917514 FTU917514 FJY917514 FAC917514 EQG917514 EGK917514 DWO917514 DMS917514 DCW917514 CTA917514 CJE917514 BZI917514 BPM917514 BFQ917514 AVU917514 ALY917514 ACC917514 SG917514 IK917514 WUW851978 WLA851978 WBE851978 VRI851978 VHM851978 UXQ851978 UNU851978 UDY851978 TUC851978 TKG851978 TAK851978 SQO851978 SGS851978 RWW851978 RNA851978 RDE851978 QTI851978 QJM851978 PZQ851978 PPU851978 PFY851978 OWC851978 OMG851978 OCK851978 NSO851978 NIS851978 MYW851978 MPA851978 MFE851978 LVI851978 LLM851978 LBQ851978 KRU851978 KHY851978 JYC851978 JOG851978 JEK851978 IUO851978 IKS851978 IAW851978 HRA851978 HHE851978 GXI851978 GNM851978 GDQ851978 FTU851978 FJY851978 FAC851978 EQG851978 EGK851978 DWO851978 DMS851978 DCW851978 CTA851978 CJE851978 BZI851978 BPM851978 BFQ851978 AVU851978 ALY851978 ACC851978 SG851978 IK851978 WUW786442 WLA786442 WBE786442 VRI786442 VHM786442 UXQ786442 UNU786442 UDY786442 TUC786442 TKG786442 TAK786442 SQO786442 SGS786442 RWW786442 RNA786442 RDE786442 QTI786442 QJM786442 PZQ786442 PPU786442 PFY786442 OWC786442 OMG786442 OCK786442 NSO786442 NIS786442 MYW786442 MPA786442 MFE786442 LVI786442 LLM786442 LBQ786442 KRU786442 KHY786442 JYC786442 JOG786442 JEK786442 IUO786442 IKS786442 IAW786442 HRA786442 HHE786442 GXI786442 GNM786442 GDQ786442 FTU786442 FJY786442 FAC786442 EQG786442 EGK786442 DWO786442 DMS786442 DCW786442 CTA786442 CJE786442 BZI786442 BPM786442 BFQ786442 AVU786442 ALY786442 ACC786442 SG786442 IK786442 WUW720906 WLA720906 WBE720906 VRI720906 VHM720906 UXQ720906 UNU720906 UDY720906 TUC720906 TKG720906 TAK720906 SQO720906 SGS720906 RWW720906 RNA720906 RDE720906 QTI720906 QJM720906 PZQ720906 PPU720906 PFY720906 OWC720906 OMG720906 OCK720906 NSO720906 NIS720906 MYW720906 MPA720906 MFE720906 LVI720906 LLM720906 LBQ720906 KRU720906 KHY720906 JYC720906 JOG720906 JEK720906 IUO720906 IKS720906 IAW720906 HRA720906 HHE720906 GXI720906 GNM720906 GDQ720906 FTU720906 FJY720906 FAC720906 EQG720906 EGK720906 DWO720906 DMS720906 DCW720906 CTA720906 CJE720906 BZI720906 BPM720906 BFQ720906 AVU720906 ALY720906 ACC720906 SG720906 IK720906 WUW655370 WLA655370 WBE655370 VRI655370 VHM655370 UXQ655370 UNU655370 UDY655370 TUC655370 TKG655370 TAK655370 SQO655370 SGS655370 RWW655370 RNA655370 RDE655370 QTI655370 QJM655370 PZQ655370 PPU655370 PFY655370 OWC655370 OMG655370 OCK655370 NSO655370 NIS655370 MYW655370 MPA655370 MFE655370 LVI655370 LLM655370 LBQ655370 KRU655370 KHY655370 JYC655370 JOG655370 JEK655370 IUO655370 IKS655370 IAW655370 HRA655370 HHE655370 GXI655370 GNM655370 GDQ655370 FTU655370 FJY655370 FAC655370 EQG655370 EGK655370 DWO655370 DMS655370 DCW655370 CTA655370 CJE655370 BZI655370 BPM655370 BFQ655370 AVU655370 ALY655370 ACC655370 SG655370 IK655370 WUW589834 WLA589834 WBE589834 VRI589834 VHM589834 UXQ589834 UNU589834 UDY589834 TUC589834 TKG589834 TAK589834 SQO589834 SGS589834 RWW589834 RNA589834 RDE589834 QTI589834 QJM589834 PZQ589834 PPU589834 PFY589834 OWC589834 OMG589834 OCK589834 NSO589834 NIS589834 MYW589834 MPA589834 MFE589834 LVI589834 LLM589834 LBQ589834 KRU589834 KHY589834 JYC589834 JOG589834 JEK589834 IUO589834 IKS589834 IAW589834 HRA589834 HHE589834 GXI589834 GNM589834 GDQ589834 FTU589834 FJY589834 FAC589834 EQG589834 EGK589834 DWO589834 DMS589834 DCW589834 CTA589834 CJE589834 BZI589834 BPM589834 BFQ589834 AVU589834 ALY589834 ACC589834 SG589834 IK589834 WUW524298 WLA524298 WBE524298 VRI524298 VHM524298 UXQ524298 UNU524298 UDY524298 TUC524298 TKG524298 TAK524298 SQO524298 SGS524298 RWW524298 RNA524298 RDE524298 QTI524298 QJM524298 PZQ524298 PPU524298 PFY524298 OWC524298 OMG524298 OCK524298 NSO524298 NIS524298 MYW524298 MPA524298 MFE524298 LVI524298 LLM524298 LBQ524298 KRU524298 KHY524298 JYC524298 JOG524298 JEK524298 IUO524298 IKS524298 IAW524298 HRA524298 HHE524298 GXI524298 GNM524298 GDQ524298 FTU524298 FJY524298 FAC524298 EQG524298 EGK524298 DWO524298 DMS524298 DCW524298 CTA524298 CJE524298 BZI524298 BPM524298 BFQ524298 AVU524298 ALY524298 ACC524298 SG524298 IK524298 WUW458762 WLA458762 WBE458762 VRI458762 VHM458762 UXQ458762 UNU458762 UDY458762 TUC458762 TKG458762 TAK458762 SQO458762 SGS458762 RWW458762 RNA458762 RDE458762 QTI458762 QJM458762 PZQ458762 PPU458762 PFY458762 OWC458762 OMG458762 OCK458762 NSO458762 NIS458762 MYW458762 MPA458762 MFE458762 LVI458762 LLM458762 LBQ458762 KRU458762 KHY458762 JYC458762 JOG458762 JEK458762 IUO458762 IKS458762 IAW458762 HRA458762 HHE458762 GXI458762 GNM458762 GDQ458762 FTU458762 FJY458762 FAC458762 EQG458762 EGK458762 DWO458762 DMS458762 DCW458762 CTA458762 CJE458762 BZI458762 BPM458762 BFQ458762 AVU458762 ALY458762 ACC458762 SG458762 IK458762 WUW393226 WLA393226 WBE393226 VRI393226 VHM393226 UXQ393226 UNU393226 UDY393226 TUC393226 TKG393226 TAK393226 SQO393226 SGS393226 RWW393226 RNA393226 RDE393226 QTI393226 QJM393226 PZQ393226 PPU393226 PFY393226 OWC393226 OMG393226 OCK393226 NSO393226 NIS393226 MYW393226 MPA393226 MFE393226 LVI393226 LLM393226 LBQ393226 KRU393226 KHY393226 JYC393226 JOG393226 JEK393226 IUO393226 IKS393226 IAW393226 HRA393226 HHE393226 GXI393226 GNM393226 GDQ393226 FTU393226 FJY393226 FAC393226 EQG393226 EGK393226 DWO393226 DMS393226 DCW393226 CTA393226 CJE393226 BZI393226 BPM393226 BFQ393226 AVU393226 ALY393226 ACC393226 SG393226 IK393226 WUW327690 WLA327690 WBE327690 VRI327690 VHM327690 UXQ327690 UNU327690 UDY327690 TUC327690 TKG327690 TAK327690 SQO327690 SGS327690 RWW327690 RNA327690 RDE327690 QTI327690 QJM327690 PZQ327690 PPU327690 PFY327690 OWC327690 OMG327690 OCK327690 NSO327690 NIS327690 MYW327690 MPA327690 MFE327690 LVI327690 LLM327690 LBQ327690 KRU327690 KHY327690 JYC327690 JOG327690 JEK327690 IUO327690 IKS327690 IAW327690 HRA327690 HHE327690 GXI327690 GNM327690 GDQ327690 FTU327690 FJY327690 FAC327690 EQG327690 EGK327690 DWO327690 DMS327690 DCW327690 CTA327690 CJE327690 BZI327690 BPM327690 BFQ327690 AVU327690 ALY327690 ACC327690 SG327690 IK327690 WUW262154 WLA262154 WBE262154 VRI262154 VHM262154 UXQ262154 UNU262154 UDY262154 TUC262154 TKG262154 TAK262154 SQO262154 SGS262154 RWW262154 RNA262154 RDE262154 QTI262154 QJM262154 PZQ262154 PPU262154 PFY262154 OWC262154 OMG262154 OCK262154 NSO262154 NIS262154 MYW262154 MPA262154 MFE262154 LVI262154 LLM262154 LBQ262154 KRU262154 KHY262154 JYC262154 JOG262154 JEK262154 IUO262154 IKS262154 IAW262154 HRA262154 HHE262154 GXI262154 GNM262154 GDQ262154 FTU262154 FJY262154 FAC262154 EQG262154 EGK262154 DWO262154 DMS262154 DCW262154 CTA262154 CJE262154 BZI262154 BPM262154 BFQ262154 AVU262154 ALY262154 ACC262154 SG262154 IK262154 WUW196618 WLA196618 WBE196618 VRI196618 VHM196618 UXQ196618 UNU196618 UDY196618 TUC196618 TKG196618 TAK196618 SQO196618 SGS196618 RWW196618 RNA196618 RDE196618 QTI196618 QJM196618 PZQ196618 PPU196618 PFY196618 OWC196618 OMG196618 OCK196618 NSO196618 NIS196618 MYW196618 MPA196618 MFE196618 LVI196618 LLM196618 LBQ196618 KRU196618 KHY196618 JYC196618 JOG196618 JEK196618 IUO196618 IKS196618 IAW196618 HRA196618 HHE196618 GXI196618 GNM196618 GDQ196618 FTU196618 FJY196618 FAC196618 EQG196618 EGK196618 DWO196618 DMS196618 DCW196618 CTA196618 CJE196618 BZI196618 BPM196618 BFQ196618 AVU196618 ALY196618 ACC196618 SG196618 IK196618 WUW131082 WLA131082 WBE131082 VRI131082 VHM131082 UXQ131082 UNU131082 UDY131082 TUC131082 TKG131082 TAK131082 SQO131082 SGS131082 RWW131082 RNA131082 RDE131082 QTI131082 QJM131082 PZQ131082 PPU131082 PFY131082 OWC131082 OMG131082 OCK131082 NSO131082 NIS131082 MYW131082 MPA131082 MFE131082 LVI131082 LLM131082 LBQ131082 KRU131082 KHY131082 JYC131082 JOG131082 JEK131082 IUO131082 IKS131082 IAW131082 HRA131082 HHE131082 GXI131082 GNM131082 GDQ131082 FTU131082 FJY131082 FAC131082 EQG131082 EGK131082 DWO131082 DMS131082 DCW131082 CTA131082 CJE131082 BZI131082 BPM131082 BFQ131082 AVU131082 ALY131082 ACC131082 SG131082 IK131082 WUW65546 WLA65546 WBE65546 VRI65546 VHM65546 UXQ65546 UNU65546 UDY65546 TUC65546 TKG65546 TAK65546 SQO65546 SGS65546 RWW65546 RNA65546 RDE65546 QTI65546 QJM65546 PZQ65546 PPU65546 PFY65546 OWC65546 OMG65546 OCK65546 NSO65546 NIS65546 MYW65546 MPA65546 MFE65546 LVI65546 LLM65546 LBQ65546 KRU65546 KHY65546 JYC65546 JOG65546 JEK65546 IUO65546 IKS65546 IAW65546 HRA65546 HHE65546 GXI65546 GNM65546 GDQ65546 FTU65546 FJY65546 FAC65546 EQG65546 EGK65546 DWO65546 DMS65546 DCW65546 CTA65546 CJE65546 BZI65546 BPM65546 BFQ65546 AVU65546 ALY65546 ACC65546 SG65546 IK65546 WUW4 WLA4 WBE4 VRI4 VHM4 UXQ4 UNU4 UDY4 TUC4 TKG4 TAK4 SQO4 SGS4 RWW4 RNA4 RDE4 QTI4 QJM4 PZQ4 PPU4 PFY4 OWC4 OMG4 OCK4 NSO4 NIS4 MYW4 MPA4 MFE4 LVI4 LLM4 LBQ4 KRU4 KHY4 JYC4 JOG4 JEK4 IUO4 IKS4 IAW4 HRA4 HHE4 GXI4 GNM4 GDQ4 FTU4 FJY4 FAC4 EQG4 EGK4 DWO4 DMS4 DCW4 CTA4 CJE4 BZI4 BPM4 BFQ4 AVU4 ALY4 ACC4 SG4">
      <formula1>#REF!</formula1>
    </dataValidation>
    <dataValidation type="list" allowBlank="1" showInputMessage="1" showErrorMessage="1" promptTitle="上記の用途地域より選択" prompt="１～５" sqref="E65590:E65591 HS55:HS56 RO55:RO56 ABK55:ABK56 ALG55:ALG56 AVC55:AVC56 BEY55:BEY56 BOU55:BOU56 BYQ55:BYQ56 CIM55:CIM56 CSI55:CSI56 DCE55:DCE56 DMA55:DMA56 DVW55:DVW56 EFS55:EFS56 EPO55:EPO56 EZK55:EZK56 FJG55:FJG56 FTC55:FTC56 GCY55:GCY56 GMU55:GMU56 GWQ55:GWQ56 HGM55:HGM56 HQI55:HQI56 IAE55:IAE56 IKA55:IKA56 ITW55:ITW56 JDS55:JDS56 JNO55:JNO56 JXK55:JXK56 KHG55:KHG56 KRC55:KRC56 LAY55:LAY56 LKU55:LKU56 LUQ55:LUQ56 MEM55:MEM56 MOI55:MOI56 MYE55:MYE56 NIA55:NIA56 NRW55:NRW56 OBS55:OBS56 OLO55:OLO56 OVK55:OVK56 PFG55:PFG56 PPC55:PPC56 PYY55:PYY56 QIU55:QIU56 QSQ55:QSQ56 RCM55:RCM56 RMI55:RMI56 RWE55:RWE56 SGA55:SGA56 SPW55:SPW56 SZS55:SZS56 TJO55:TJO56 TTK55:TTK56 UDG55:UDG56 UNC55:UNC56 UWY55:UWY56 VGU55:VGU56 VQQ55:VQQ56 WAM55:WAM56 WKI55:WKI56 WUE55:WUE56 HT65591:HT65592 RP65591:RP65592 ABL65591:ABL65592 ALH65591:ALH65592 AVD65591:AVD65592 BEZ65591:BEZ65592 BOV65591:BOV65592 BYR65591:BYR65592 CIN65591:CIN65592 CSJ65591:CSJ65592 DCF65591:DCF65592 DMB65591:DMB65592 DVX65591:DVX65592 EFT65591:EFT65592 EPP65591:EPP65592 EZL65591:EZL65592 FJH65591:FJH65592 FTD65591:FTD65592 GCZ65591:GCZ65592 GMV65591:GMV65592 GWR65591:GWR65592 HGN65591:HGN65592 HQJ65591:HQJ65592 IAF65591:IAF65592 IKB65591:IKB65592 ITX65591:ITX65592 JDT65591:JDT65592 JNP65591:JNP65592 JXL65591:JXL65592 KHH65591:KHH65592 KRD65591:KRD65592 LAZ65591:LAZ65592 LKV65591:LKV65592 LUR65591:LUR65592 MEN65591:MEN65592 MOJ65591:MOJ65592 MYF65591:MYF65592 NIB65591:NIB65592 NRX65591:NRX65592 OBT65591:OBT65592 OLP65591:OLP65592 OVL65591:OVL65592 PFH65591:PFH65592 PPD65591:PPD65592 PYZ65591:PYZ65592 QIV65591:QIV65592 QSR65591:QSR65592 RCN65591:RCN65592 RMJ65591:RMJ65592 RWF65591:RWF65592 SGB65591:SGB65592 SPX65591:SPX65592 SZT65591:SZT65592 TJP65591:TJP65592 TTL65591:TTL65592 UDH65591:UDH65592 UND65591:UND65592 UWZ65591:UWZ65592 VGV65591:VGV65592 VQR65591:VQR65592 WAN65591:WAN65592 WKJ65591:WKJ65592 WUF65591:WUF65592 E131126:E131127 HT131127:HT131128 RP131127:RP131128 ABL131127:ABL131128 ALH131127:ALH131128 AVD131127:AVD131128 BEZ131127:BEZ131128 BOV131127:BOV131128 BYR131127:BYR131128 CIN131127:CIN131128 CSJ131127:CSJ131128 DCF131127:DCF131128 DMB131127:DMB131128 DVX131127:DVX131128 EFT131127:EFT131128 EPP131127:EPP131128 EZL131127:EZL131128 FJH131127:FJH131128 FTD131127:FTD131128 GCZ131127:GCZ131128 GMV131127:GMV131128 GWR131127:GWR131128 HGN131127:HGN131128 HQJ131127:HQJ131128 IAF131127:IAF131128 IKB131127:IKB131128 ITX131127:ITX131128 JDT131127:JDT131128 JNP131127:JNP131128 JXL131127:JXL131128 KHH131127:KHH131128 KRD131127:KRD131128 LAZ131127:LAZ131128 LKV131127:LKV131128 LUR131127:LUR131128 MEN131127:MEN131128 MOJ131127:MOJ131128 MYF131127:MYF131128 NIB131127:NIB131128 NRX131127:NRX131128 OBT131127:OBT131128 OLP131127:OLP131128 OVL131127:OVL131128 PFH131127:PFH131128 PPD131127:PPD131128 PYZ131127:PYZ131128 QIV131127:QIV131128 QSR131127:QSR131128 RCN131127:RCN131128 RMJ131127:RMJ131128 RWF131127:RWF131128 SGB131127:SGB131128 SPX131127:SPX131128 SZT131127:SZT131128 TJP131127:TJP131128 TTL131127:TTL131128 UDH131127:UDH131128 UND131127:UND131128 UWZ131127:UWZ131128 VGV131127:VGV131128 VQR131127:VQR131128 WAN131127:WAN131128 WKJ131127:WKJ131128 WUF131127:WUF131128 E196662:E196663 HT196663:HT196664 RP196663:RP196664 ABL196663:ABL196664 ALH196663:ALH196664 AVD196663:AVD196664 BEZ196663:BEZ196664 BOV196663:BOV196664 BYR196663:BYR196664 CIN196663:CIN196664 CSJ196663:CSJ196664 DCF196663:DCF196664 DMB196663:DMB196664 DVX196663:DVX196664 EFT196663:EFT196664 EPP196663:EPP196664 EZL196663:EZL196664 FJH196663:FJH196664 FTD196663:FTD196664 GCZ196663:GCZ196664 GMV196663:GMV196664 GWR196663:GWR196664 HGN196663:HGN196664 HQJ196663:HQJ196664 IAF196663:IAF196664 IKB196663:IKB196664 ITX196663:ITX196664 JDT196663:JDT196664 JNP196663:JNP196664 JXL196663:JXL196664 KHH196663:KHH196664 KRD196663:KRD196664 LAZ196663:LAZ196664 LKV196663:LKV196664 LUR196663:LUR196664 MEN196663:MEN196664 MOJ196663:MOJ196664 MYF196663:MYF196664 NIB196663:NIB196664 NRX196663:NRX196664 OBT196663:OBT196664 OLP196663:OLP196664 OVL196663:OVL196664 PFH196663:PFH196664 PPD196663:PPD196664 PYZ196663:PYZ196664 QIV196663:QIV196664 QSR196663:QSR196664 RCN196663:RCN196664 RMJ196663:RMJ196664 RWF196663:RWF196664 SGB196663:SGB196664 SPX196663:SPX196664 SZT196663:SZT196664 TJP196663:TJP196664 TTL196663:TTL196664 UDH196663:UDH196664 UND196663:UND196664 UWZ196663:UWZ196664 VGV196663:VGV196664 VQR196663:VQR196664 WAN196663:WAN196664 WKJ196663:WKJ196664 WUF196663:WUF196664 E262198:E262199 HT262199:HT262200 RP262199:RP262200 ABL262199:ABL262200 ALH262199:ALH262200 AVD262199:AVD262200 BEZ262199:BEZ262200 BOV262199:BOV262200 BYR262199:BYR262200 CIN262199:CIN262200 CSJ262199:CSJ262200 DCF262199:DCF262200 DMB262199:DMB262200 DVX262199:DVX262200 EFT262199:EFT262200 EPP262199:EPP262200 EZL262199:EZL262200 FJH262199:FJH262200 FTD262199:FTD262200 GCZ262199:GCZ262200 GMV262199:GMV262200 GWR262199:GWR262200 HGN262199:HGN262200 HQJ262199:HQJ262200 IAF262199:IAF262200 IKB262199:IKB262200 ITX262199:ITX262200 JDT262199:JDT262200 JNP262199:JNP262200 JXL262199:JXL262200 KHH262199:KHH262200 KRD262199:KRD262200 LAZ262199:LAZ262200 LKV262199:LKV262200 LUR262199:LUR262200 MEN262199:MEN262200 MOJ262199:MOJ262200 MYF262199:MYF262200 NIB262199:NIB262200 NRX262199:NRX262200 OBT262199:OBT262200 OLP262199:OLP262200 OVL262199:OVL262200 PFH262199:PFH262200 PPD262199:PPD262200 PYZ262199:PYZ262200 QIV262199:QIV262200 QSR262199:QSR262200 RCN262199:RCN262200 RMJ262199:RMJ262200 RWF262199:RWF262200 SGB262199:SGB262200 SPX262199:SPX262200 SZT262199:SZT262200 TJP262199:TJP262200 TTL262199:TTL262200 UDH262199:UDH262200 UND262199:UND262200 UWZ262199:UWZ262200 VGV262199:VGV262200 VQR262199:VQR262200 WAN262199:WAN262200 WKJ262199:WKJ262200 WUF262199:WUF262200 E327734:E327735 HT327735:HT327736 RP327735:RP327736 ABL327735:ABL327736 ALH327735:ALH327736 AVD327735:AVD327736 BEZ327735:BEZ327736 BOV327735:BOV327736 BYR327735:BYR327736 CIN327735:CIN327736 CSJ327735:CSJ327736 DCF327735:DCF327736 DMB327735:DMB327736 DVX327735:DVX327736 EFT327735:EFT327736 EPP327735:EPP327736 EZL327735:EZL327736 FJH327735:FJH327736 FTD327735:FTD327736 GCZ327735:GCZ327736 GMV327735:GMV327736 GWR327735:GWR327736 HGN327735:HGN327736 HQJ327735:HQJ327736 IAF327735:IAF327736 IKB327735:IKB327736 ITX327735:ITX327736 JDT327735:JDT327736 JNP327735:JNP327736 JXL327735:JXL327736 KHH327735:KHH327736 KRD327735:KRD327736 LAZ327735:LAZ327736 LKV327735:LKV327736 LUR327735:LUR327736 MEN327735:MEN327736 MOJ327735:MOJ327736 MYF327735:MYF327736 NIB327735:NIB327736 NRX327735:NRX327736 OBT327735:OBT327736 OLP327735:OLP327736 OVL327735:OVL327736 PFH327735:PFH327736 PPD327735:PPD327736 PYZ327735:PYZ327736 QIV327735:QIV327736 QSR327735:QSR327736 RCN327735:RCN327736 RMJ327735:RMJ327736 RWF327735:RWF327736 SGB327735:SGB327736 SPX327735:SPX327736 SZT327735:SZT327736 TJP327735:TJP327736 TTL327735:TTL327736 UDH327735:UDH327736 UND327735:UND327736 UWZ327735:UWZ327736 VGV327735:VGV327736 VQR327735:VQR327736 WAN327735:WAN327736 WKJ327735:WKJ327736 WUF327735:WUF327736 E393270:E393271 HT393271:HT393272 RP393271:RP393272 ABL393271:ABL393272 ALH393271:ALH393272 AVD393271:AVD393272 BEZ393271:BEZ393272 BOV393271:BOV393272 BYR393271:BYR393272 CIN393271:CIN393272 CSJ393271:CSJ393272 DCF393271:DCF393272 DMB393271:DMB393272 DVX393271:DVX393272 EFT393271:EFT393272 EPP393271:EPP393272 EZL393271:EZL393272 FJH393271:FJH393272 FTD393271:FTD393272 GCZ393271:GCZ393272 GMV393271:GMV393272 GWR393271:GWR393272 HGN393271:HGN393272 HQJ393271:HQJ393272 IAF393271:IAF393272 IKB393271:IKB393272 ITX393271:ITX393272 JDT393271:JDT393272 JNP393271:JNP393272 JXL393271:JXL393272 KHH393271:KHH393272 KRD393271:KRD393272 LAZ393271:LAZ393272 LKV393271:LKV393272 LUR393271:LUR393272 MEN393271:MEN393272 MOJ393271:MOJ393272 MYF393271:MYF393272 NIB393271:NIB393272 NRX393271:NRX393272 OBT393271:OBT393272 OLP393271:OLP393272 OVL393271:OVL393272 PFH393271:PFH393272 PPD393271:PPD393272 PYZ393271:PYZ393272 QIV393271:QIV393272 QSR393271:QSR393272 RCN393271:RCN393272 RMJ393271:RMJ393272 RWF393271:RWF393272 SGB393271:SGB393272 SPX393271:SPX393272 SZT393271:SZT393272 TJP393271:TJP393272 TTL393271:TTL393272 UDH393271:UDH393272 UND393271:UND393272 UWZ393271:UWZ393272 VGV393271:VGV393272 VQR393271:VQR393272 WAN393271:WAN393272 WKJ393271:WKJ393272 WUF393271:WUF393272 E458806:E458807 HT458807:HT458808 RP458807:RP458808 ABL458807:ABL458808 ALH458807:ALH458808 AVD458807:AVD458808 BEZ458807:BEZ458808 BOV458807:BOV458808 BYR458807:BYR458808 CIN458807:CIN458808 CSJ458807:CSJ458808 DCF458807:DCF458808 DMB458807:DMB458808 DVX458807:DVX458808 EFT458807:EFT458808 EPP458807:EPP458808 EZL458807:EZL458808 FJH458807:FJH458808 FTD458807:FTD458808 GCZ458807:GCZ458808 GMV458807:GMV458808 GWR458807:GWR458808 HGN458807:HGN458808 HQJ458807:HQJ458808 IAF458807:IAF458808 IKB458807:IKB458808 ITX458807:ITX458808 JDT458807:JDT458808 JNP458807:JNP458808 JXL458807:JXL458808 KHH458807:KHH458808 KRD458807:KRD458808 LAZ458807:LAZ458808 LKV458807:LKV458808 LUR458807:LUR458808 MEN458807:MEN458808 MOJ458807:MOJ458808 MYF458807:MYF458808 NIB458807:NIB458808 NRX458807:NRX458808 OBT458807:OBT458808 OLP458807:OLP458808 OVL458807:OVL458808 PFH458807:PFH458808 PPD458807:PPD458808 PYZ458807:PYZ458808 QIV458807:QIV458808 QSR458807:QSR458808 RCN458807:RCN458808 RMJ458807:RMJ458808 RWF458807:RWF458808 SGB458807:SGB458808 SPX458807:SPX458808 SZT458807:SZT458808 TJP458807:TJP458808 TTL458807:TTL458808 UDH458807:UDH458808 UND458807:UND458808 UWZ458807:UWZ458808 VGV458807:VGV458808 VQR458807:VQR458808 WAN458807:WAN458808 WKJ458807:WKJ458808 WUF458807:WUF458808 E524342:E524343 HT524343:HT524344 RP524343:RP524344 ABL524343:ABL524344 ALH524343:ALH524344 AVD524343:AVD524344 BEZ524343:BEZ524344 BOV524343:BOV524344 BYR524343:BYR524344 CIN524343:CIN524344 CSJ524343:CSJ524344 DCF524343:DCF524344 DMB524343:DMB524344 DVX524343:DVX524344 EFT524343:EFT524344 EPP524343:EPP524344 EZL524343:EZL524344 FJH524343:FJH524344 FTD524343:FTD524344 GCZ524343:GCZ524344 GMV524343:GMV524344 GWR524343:GWR524344 HGN524343:HGN524344 HQJ524343:HQJ524344 IAF524343:IAF524344 IKB524343:IKB524344 ITX524343:ITX524344 JDT524343:JDT524344 JNP524343:JNP524344 JXL524343:JXL524344 KHH524343:KHH524344 KRD524343:KRD524344 LAZ524343:LAZ524344 LKV524343:LKV524344 LUR524343:LUR524344 MEN524343:MEN524344 MOJ524343:MOJ524344 MYF524343:MYF524344 NIB524343:NIB524344 NRX524343:NRX524344 OBT524343:OBT524344 OLP524343:OLP524344 OVL524343:OVL524344 PFH524343:PFH524344 PPD524343:PPD524344 PYZ524343:PYZ524344 QIV524343:QIV524344 QSR524343:QSR524344 RCN524343:RCN524344 RMJ524343:RMJ524344 RWF524343:RWF524344 SGB524343:SGB524344 SPX524343:SPX524344 SZT524343:SZT524344 TJP524343:TJP524344 TTL524343:TTL524344 UDH524343:UDH524344 UND524343:UND524344 UWZ524343:UWZ524344 VGV524343:VGV524344 VQR524343:VQR524344 WAN524343:WAN524344 WKJ524343:WKJ524344 WUF524343:WUF524344 E589878:E589879 HT589879:HT589880 RP589879:RP589880 ABL589879:ABL589880 ALH589879:ALH589880 AVD589879:AVD589880 BEZ589879:BEZ589880 BOV589879:BOV589880 BYR589879:BYR589880 CIN589879:CIN589880 CSJ589879:CSJ589880 DCF589879:DCF589880 DMB589879:DMB589880 DVX589879:DVX589880 EFT589879:EFT589880 EPP589879:EPP589880 EZL589879:EZL589880 FJH589879:FJH589880 FTD589879:FTD589880 GCZ589879:GCZ589880 GMV589879:GMV589880 GWR589879:GWR589880 HGN589879:HGN589880 HQJ589879:HQJ589880 IAF589879:IAF589880 IKB589879:IKB589880 ITX589879:ITX589880 JDT589879:JDT589880 JNP589879:JNP589880 JXL589879:JXL589880 KHH589879:KHH589880 KRD589879:KRD589880 LAZ589879:LAZ589880 LKV589879:LKV589880 LUR589879:LUR589880 MEN589879:MEN589880 MOJ589879:MOJ589880 MYF589879:MYF589880 NIB589879:NIB589880 NRX589879:NRX589880 OBT589879:OBT589880 OLP589879:OLP589880 OVL589879:OVL589880 PFH589879:PFH589880 PPD589879:PPD589880 PYZ589879:PYZ589880 QIV589879:QIV589880 QSR589879:QSR589880 RCN589879:RCN589880 RMJ589879:RMJ589880 RWF589879:RWF589880 SGB589879:SGB589880 SPX589879:SPX589880 SZT589879:SZT589880 TJP589879:TJP589880 TTL589879:TTL589880 UDH589879:UDH589880 UND589879:UND589880 UWZ589879:UWZ589880 VGV589879:VGV589880 VQR589879:VQR589880 WAN589879:WAN589880 WKJ589879:WKJ589880 WUF589879:WUF589880 E655414:E655415 HT655415:HT655416 RP655415:RP655416 ABL655415:ABL655416 ALH655415:ALH655416 AVD655415:AVD655416 BEZ655415:BEZ655416 BOV655415:BOV655416 BYR655415:BYR655416 CIN655415:CIN655416 CSJ655415:CSJ655416 DCF655415:DCF655416 DMB655415:DMB655416 DVX655415:DVX655416 EFT655415:EFT655416 EPP655415:EPP655416 EZL655415:EZL655416 FJH655415:FJH655416 FTD655415:FTD655416 GCZ655415:GCZ655416 GMV655415:GMV655416 GWR655415:GWR655416 HGN655415:HGN655416 HQJ655415:HQJ655416 IAF655415:IAF655416 IKB655415:IKB655416 ITX655415:ITX655416 JDT655415:JDT655416 JNP655415:JNP655416 JXL655415:JXL655416 KHH655415:KHH655416 KRD655415:KRD655416 LAZ655415:LAZ655416 LKV655415:LKV655416 LUR655415:LUR655416 MEN655415:MEN655416 MOJ655415:MOJ655416 MYF655415:MYF655416 NIB655415:NIB655416 NRX655415:NRX655416 OBT655415:OBT655416 OLP655415:OLP655416 OVL655415:OVL655416 PFH655415:PFH655416 PPD655415:PPD655416 PYZ655415:PYZ655416 QIV655415:QIV655416 QSR655415:QSR655416 RCN655415:RCN655416 RMJ655415:RMJ655416 RWF655415:RWF655416 SGB655415:SGB655416 SPX655415:SPX655416 SZT655415:SZT655416 TJP655415:TJP655416 TTL655415:TTL655416 UDH655415:UDH655416 UND655415:UND655416 UWZ655415:UWZ655416 VGV655415:VGV655416 VQR655415:VQR655416 WAN655415:WAN655416 WKJ655415:WKJ655416 WUF655415:WUF655416 E720950:E720951 HT720951:HT720952 RP720951:RP720952 ABL720951:ABL720952 ALH720951:ALH720952 AVD720951:AVD720952 BEZ720951:BEZ720952 BOV720951:BOV720952 BYR720951:BYR720952 CIN720951:CIN720952 CSJ720951:CSJ720952 DCF720951:DCF720952 DMB720951:DMB720952 DVX720951:DVX720952 EFT720951:EFT720952 EPP720951:EPP720952 EZL720951:EZL720952 FJH720951:FJH720952 FTD720951:FTD720952 GCZ720951:GCZ720952 GMV720951:GMV720952 GWR720951:GWR720952 HGN720951:HGN720952 HQJ720951:HQJ720952 IAF720951:IAF720952 IKB720951:IKB720952 ITX720951:ITX720952 JDT720951:JDT720952 JNP720951:JNP720952 JXL720951:JXL720952 KHH720951:KHH720952 KRD720951:KRD720952 LAZ720951:LAZ720952 LKV720951:LKV720952 LUR720951:LUR720952 MEN720951:MEN720952 MOJ720951:MOJ720952 MYF720951:MYF720952 NIB720951:NIB720952 NRX720951:NRX720952 OBT720951:OBT720952 OLP720951:OLP720952 OVL720951:OVL720952 PFH720951:PFH720952 PPD720951:PPD720952 PYZ720951:PYZ720952 QIV720951:QIV720952 QSR720951:QSR720952 RCN720951:RCN720952 RMJ720951:RMJ720952 RWF720951:RWF720952 SGB720951:SGB720952 SPX720951:SPX720952 SZT720951:SZT720952 TJP720951:TJP720952 TTL720951:TTL720952 UDH720951:UDH720952 UND720951:UND720952 UWZ720951:UWZ720952 VGV720951:VGV720952 VQR720951:VQR720952 WAN720951:WAN720952 WKJ720951:WKJ720952 WUF720951:WUF720952 E786486:E786487 HT786487:HT786488 RP786487:RP786488 ABL786487:ABL786488 ALH786487:ALH786488 AVD786487:AVD786488 BEZ786487:BEZ786488 BOV786487:BOV786488 BYR786487:BYR786488 CIN786487:CIN786488 CSJ786487:CSJ786488 DCF786487:DCF786488 DMB786487:DMB786488 DVX786487:DVX786488 EFT786487:EFT786488 EPP786487:EPP786488 EZL786487:EZL786488 FJH786487:FJH786488 FTD786487:FTD786488 GCZ786487:GCZ786488 GMV786487:GMV786488 GWR786487:GWR786488 HGN786487:HGN786488 HQJ786487:HQJ786488 IAF786487:IAF786488 IKB786487:IKB786488 ITX786487:ITX786488 JDT786487:JDT786488 JNP786487:JNP786488 JXL786487:JXL786488 KHH786487:KHH786488 KRD786487:KRD786488 LAZ786487:LAZ786488 LKV786487:LKV786488 LUR786487:LUR786488 MEN786487:MEN786488 MOJ786487:MOJ786488 MYF786487:MYF786488 NIB786487:NIB786488 NRX786487:NRX786488 OBT786487:OBT786488 OLP786487:OLP786488 OVL786487:OVL786488 PFH786487:PFH786488 PPD786487:PPD786488 PYZ786487:PYZ786488 QIV786487:QIV786488 QSR786487:QSR786488 RCN786487:RCN786488 RMJ786487:RMJ786488 RWF786487:RWF786488 SGB786487:SGB786488 SPX786487:SPX786488 SZT786487:SZT786488 TJP786487:TJP786488 TTL786487:TTL786488 UDH786487:UDH786488 UND786487:UND786488 UWZ786487:UWZ786488 VGV786487:VGV786488 VQR786487:VQR786488 WAN786487:WAN786488 WKJ786487:WKJ786488 WUF786487:WUF786488 E852022:E852023 HT852023:HT852024 RP852023:RP852024 ABL852023:ABL852024 ALH852023:ALH852024 AVD852023:AVD852024 BEZ852023:BEZ852024 BOV852023:BOV852024 BYR852023:BYR852024 CIN852023:CIN852024 CSJ852023:CSJ852024 DCF852023:DCF852024 DMB852023:DMB852024 DVX852023:DVX852024 EFT852023:EFT852024 EPP852023:EPP852024 EZL852023:EZL852024 FJH852023:FJH852024 FTD852023:FTD852024 GCZ852023:GCZ852024 GMV852023:GMV852024 GWR852023:GWR852024 HGN852023:HGN852024 HQJ852023:HQJ852024 IAF852023:IAF852024 IKB852023:IKB852024 ITX852023:ITX852024 JDT852023:JDT852024 JNP852023:JNP852024 JXL852023:JXL852024 KHH852023:KHH852024 KRD852023:KRD852024 LAZ852023:LAZ852024 LKV852023:LKV852024 LUR852023:LUR852024 MEN852023:MEN852024 MOJ852023:MOJ852024 MYF852023:MYF852024 NIB852023:NIB852024 NRX852023:NRX852024 OBT852023:OBT852024 OLP852023:OLP852024 OVL852023:OVL852024 PFH852023:PFH852024 PPD852023:PPD852024 PYZ852023:PYZ852024 QIV852023:QIV852024 QSR852023:QSR852024 RCN852023:RCN852024 RMJ852023:RMJ852024 RWF852023:RWF852024 SGB852023:SGB852024 SPX852023:SPX852024 SZT852023:SZT852024 TJP852023:TJP852024 TTL852023:TTL852024 UDH852023:UDH852024 UND852023:UND852024 UWZ852023:UWZ852024 VGV852023:VGV852024 VQR852023:VQR852024 WAN852023:WAN852024 WKJ852023:WKJ852024 WUF852023:WUF852024 E917558:E917559 HT917559:HT917560 RP917559:RP917560 ABL917559:ABL917560 ALH917559:ALH917560 AVD917559:AVD917560 BEZ917559:BEZ917560 BOV917559:BOV917560 BYR917559:BYR917560 CIN917559:CIN917560 CSJ917559:CSJ917560 DCF917559:DCF917560 DMB917559:DMB917560 DVX917559:DVX917560 EFT917559:EFT917560 EPP917559:EPP917560 EZL917559:EZL917560 FJH917559:FJH917560 FTD917559:FTD917560 GCZ917559:GCZ917560 GMV917559:GMV917560 GWR917559:GWR917560 HGN917559:HGN917560 HQJ917559:HQJ917560 IAF917559:IAF917560 IKB917559:IKB917560 ITX917559:ITX917560 JDT917559:JDT917560 JNP917559:JNP917560 JXL917559:JXL917560 KHH917559:KHH917560 KRD917559:KRD917560 LAZ917559:LAZ917560 LKV917559:LKV917560 LUR917559:LUR917560 MEN917559:MEN917560 MOJ917559:MOJ917560 MYF917559:MYF917560 NIB917559:NIB917560 NRX917559:NRX917560 OBT917559:OBT917560 OLP917559:OLP917560 OVL917559:OVL917560 PFH917559:PFH917560 PPD917559:PPD917560 PYZ917559:PYZ917560 QIV917559:QIV917560 QSR917559:QSR917560 RCN917559:RCN917560 RMJ917559:RMJ917560 RWF917559:RWF917560 SGB917559:SGB917560 SPX917559:SPX917560 SZT917559:SZT917560 TJP917559:TJP917560 TTL917559:TTL917560 UDH917559:UDH917560 UND917559:UND917560 UWZ917559:UWZ917560 VGV917559:VGV917560 VQR917559:VQR917560 WAN917559:WAN917560 WKJ917559:WKJ917560 WUF917559:WUF917560 E983094:E983095 HT983095:HT983096 RP983095:RP983096 ABL983095:ABL983096 ALH983095:ALH983096 AVD983095:AVD983096 BEZ983095:BEZ983096 BOV983095:BOV983096 BYR983095:BYR983096 CIN983095:CIN983096 CSJ983095:CSJ983096 DCF983095:DCF983096 DMB983095:DMB983096 DVX983095:DVX983096 EFT983095:EFT983096 EPP983095:EPP983096 EZL983095:EZL983096 FJH983095:FJH983096 FTD983095:FTD983096 GCZ983095:GCZ983096 GMV983095:GMV983096 GWR983095:GWR983096 HGN983095:HGN983096 HQJ983095:HQJ983096 IAF983095:IAF983096 IKB983095:IKB983096 ITX983095:ITX983096 JDT983095:JDT983096 JNP983095:JNP983096 JXL983095:JXL983096 KHH983095:KHH983096 KRD983095:KRD983096 LAZ983095:LAZ983096 LKV983095:LKV983096 LUR983095:LUR983096 MEN983095:MEN983096 MOJ983095:MOJ983096 MYF983095:MYF983096 NIB983095:NIB983096 NRX983095:NRX983096 OBT983095:OBT983096 OLP983095:OLP983096 OVL983095:OVL983096 PFH983095:PFH983096 PPD983095:PPD983096 PYZ983095:PYZ983096 QIV983095:QIV983096 QSR983095:QSR983096 RCN983095:RCN983096 RMJ983095:RMJ983096 RWF983095:RWF983096 SGB983095:SGB983096 SPX983095:SPX983096 SZT983095:SZT983096 TJP983095:TJP983096 TTL983095:TTL983096 UDH983095:UDH983096 UND983095:UND983096 UWZ983095:UWZ983096 VGV983095:VGV983096 VQR983095:VQR983096 WAN983095:WAN983096 WKJ983095:WKJ983096 WUF983095:WUF983096">
      <formula1>$C$52:$C$55</formula1>
    </dataValidation>
  </dataValidations>
  <pageMargins left="0.7" right="0.7" top="0.75" bottom="0.75" header="0.3" footer="0.3"/>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L67"/>
  <sheetViews>
    <sheetView showGridLines="0" view="pageBreakPreview" zoomScale="70" zoomScaleNormal="100" zoomScaleSheetLayoutView="70" workbookViewId="0">
      <pane ySplit="4" topLeftCell="A14" activePane="bottomLeft" state="frozen"/>
      <selection pane="bottomLeft" activeCell="AT44" sqref="AT44"/>
    </sheetView>
  </sheetViews>
  <sheetFormatPr defaultRowHeight="15" customHeight="1" x14ac:dyDescent="0.15"/>
  <cols>
    <col min="1" max="1" width="1" style="1" customWidth="1"/>
    <col min="2" max="2" width="0.5" style="1" customWidth="1"/>
    <col min="3" max="3" width="1.125" style="1" customWidth="1"/>
    <col min="4" max="4" width="2.125" style="1" customWidth="1"/>
    <col min="5" max="5" width="8.625" style="1" customWidth="1"/>
    <col min="6" max="6" width="6.375" style="1" customWidth="1"/>
    <col min="7" max="8" width="8.625" style="1" customWidth="1"/>
    <col min="9" max="9" width="8.5" style="1" customWidth="1"/>
    <col min="10" max="10" width="5.5" style="1" customWidth="1"/>
    <col min="11" max="11" width="5.25" style="1" customWidth="1"/>
    <col min="12" max="12" width="7.75" style="1" customWidth="1"/>
    <col min="13" max="13" width="8.5" style="1" customWidth="1"/>
    <col min="14" max="14" width="6.25" style="1" customWidth="1"/>
    <col min="15" max="15" width="9.5" style="1" customWidth="1"/>
    <col min="16" max="16" width="1.625" style="1" customWidth="1"/>
    <col min="17" max="17" width="9" style="1" customWidth="1"/>
    <col min="18" max="19" width="9.125" style="38" hidden="1" customWidth="1"/>
    <col min="20" max="20" width="9.625" style="38" hidden="1" customWidth="1"/>
    <col min="21" max="21" width="10.25" style="38" hidden="1" customWidth="1"/>
    <col min="22" max="22" width="9.125" style="38" hidden="1" customWidth="1"/>
    <col min="23" max="23" width="9" style="38" hidden="1" customWidth="1"/>
    <col min="24" max="24" width="9.625" style="38" hidden="1" customWidth="1"/>
    <col min="25" max="25" width="9" style="38" hidden="1" customWidth="1"/>
    <col min="26" max="30" width="9.125" style="38" hidden="1" customWidth="1"/>
    <col min="31" max="37" width="0" style="38" hidden="1" customWidth="1"/>
    <col min="38" max="38" width="9" style="38"/>
    <col min="39" max="223" width="9" style="1"/>
    <col min="224" max="224" width="1" style="1" customWidth="1"/>
    <col min="225" max="225" width="2.25" style="1" customWidth="1"/>
    <col min="226" max="226" width="2.125" style="1" customWidth="1"/>
    <col min="227" max="238" width="8.625" style="1" customWidth="1"/>
    <col min="239" max="241" width="9" style="1"/>
    <col min="242" max="243" width="2.125" style="1" customWidth="1"/>
    <col min="244" max="244" width="4.125" style="1" customWidth="1"/>
    <col min="245" max="247" width="8.625" style="1" customWidth="1"/>
    <col min="248" max="250" width="0" style="1" hidden="1" customWidth="1"/>
    <col min="251" max="251" width="1.625" style="1" customWidth="1"/>
    <col min="252" max="479" width="9" style="1"/>
    <col min="480" max="480" width="1" style="1" customWidth="1"/>
    <col min="481" max="481" width="2.25" style="1" customWidth="1"/>
    <col min="482" max="482" width="2.125" style="1" customWidth="1"/>
    <col min="483" max="494" width="8.625" style="1" customWidth="1"/>
    <col min="495" max="497" width="9" style="1"/>
    <col min="498" max="499" width="2.125" style="1" customWidth="1"/>
    <col min="500" max="500" width="4.125" style="1" customWidth="1"/>
    <col min="501" max="503" width="8.625" style="1" customWidth="1"/>
    <col min="504" max="506" width="0" style="1" hidden="1" customWidth="1"/>
    <col min="507" max="507" width="1.625" style="1" customWidth="1"/>
    <col min="508" max="735" width="9" style="1"/>
    <col min="736" max="736" width="1" style="1" customWidth="1"/>
    <col min="737" max="737" width="2.25" style="1" customWidth="1"/>
    <col min="738" max="738" width="2.125" style="1" customWidth="1"/>
    <col min="739" max="750" width="8.625" style="1" customWidth="1"/>
    <col min="751" max="753" width="9" style="1"/>
    <col min="754" max="755" width="2.125" style="1" customWidth="1"/>
    <col min="756" max="756" width="4.125" style="1" customWidth="1"/>
    <col min="757" max="759" width="8.625" style="1" customWidth="1"/>
    <col min="760" max="762" width="0" style="1" hidden="1" customWidth="1"/>
    <col min="763" max="763" width="1.625" style="1" customWidth="1"/>
    <col min="764" max="991" width="9" style="1"/>
    <col min="992" max="992" width="1" style="1" customWidth="1"/>
    <col min="993" max="993" width="2.25" style="1" customWidth="1"/>
    <col min="994" max="994" width="2.125" style="1" customWidth="1"/>
    <col min="995" max="1006" width="8.625" style="1" customWidth="1"/>
    <col min="1007" max="1009" width="9" style="1"/>
    <col min="1010" max="1011" width="2.125" style="1" customWidth="1"/>
    <col min="1012" max="1012" width="4.125" style="1" customWidth="1"/>
    <col min="1013" max="1015" width="8.625" style="1" customWidth="1"/>
    <col min="1016" max="1018" width="0" style="1" hidden="1" customWidth="1"/>
    <col min="1019" max="1019" width="1.625" style="1" customWidth="1"/>
    <col min="1020" max="1247" width="9" style="1"/>
    <col min="1248" max="1248" width="1" style="1" customWidth="1"/>
    <col min="1249" max="1249" width="2.25" style="1" customWidth="1"/>
    <col min="1250" max="1250" width="2.125" style="1" customWidth="1"/>
    <col min="1251" max="1262" width="8.625" style="1" customWidth="1"/>
    <col min="1263" max="1265" width="9" style="1"/>
    <col min="1266" max="1267" width="2.125" style="1" customWidth="1"/>
    <col min="1268" max="1268" width="4.125" style="1" customWidth="1"/>
    <col min="1269" max="1271" width="8.625" style="1" customWidth="1"/>
    <col min="1272" max="1274" width="0" style="1" hidden="1" customWidth="1"/>
    <col min="1275" max="1275" width="1.625" style="1" customWidth="1"/>
    <col min="1276" max="1503" width="9" style="1"/>
    <col min="1504" max="1504" width="1" style="1" customWidth="1"/>
    <col min="1505" max="1505" width="2.25" style="1" customWidth="1"/>
    <col min="1506" max="1506" width="2.125" style="1" customWidth="1"/>
    <col min="1507" max="1518" width="8.625" style="1" customWidth="1"/>
    <col min="1519" max="1521" width="9" style="1"/>
    <col min="1522" max="1523" width="2.125" style="1" customWidth="1"/>
    <col min="1524" max="1524" width="4.125" style="1" customWidth="1"/>
    <col min="1525" max="1527" width="8.625" style="1" customWidth="1"/>
    <col min="1528" max="1530" width="0" style="1" hidden="1" customWidth="1"/>
    <col min="1531" max="1531" width="1.625" style="1" customWidth="1"/>
    <col min="1532" max="1759" width="9" style="1"/>
    <col min="1760" max="1760" width="1" style="1" customWidth="1"/>
    <col min="1761" max="1761" width="2.25" style="1" customWidth="1"/>
    <col min="1762" max="1762" width="2.125" style="1" customWidth="1"/>
    <col min="1763" max="1774" width="8.625" style="1" customWidth="1"/>
    <col min="1775" max="1777" width="9" style="1"/>
    <col min="1778" max="1779" width="2.125" style="1" customWidth="1"/>
    <col min="1780" max="1780" width="4.125" style="1" customWidth="1"/>
    <col min="1781" max="1783" width="8.625" style="1" customWidth="1"/>
    <col min="1784" max="1786" width="0" style="1" hidden="1" customWidth="1"/>
    <col min="1787" max="1787" width="1.625" style="1" customWidth="1"/>
    <col min="1788" max="2015" width="9" style="1"/>
    <col min="2016" max="2016" width="1" style="1" customWidth="1"/>
    <col min="2017" max="2017" width="2.25" style="1" customWidth="1"/>
    <col min="2018" max="2018" width="2.125" style="1" customWidth="1"/>
    <col min="2019" max="2030" width="8.625" style="1" customWidth="1"/>
    <col min="2031" max="2033" width="9" style="1"/>
    <col min="2034" max="2035" width="2.125" style="1" customWidth="1"/>
    <col min="2036" max="2036" width="4.125" style="1" customWidth="1"/>
    <col min="2037" max="2039" width="8.625" style="1" customWidth="1"/>
    <col min="2040" max="2042" width="0" style="1" hidden="1" customWidth="1"/>
    <col min="2043" max="2043" width="1.625" style="1" customWidth="1"/>
    <col min="2044" max="2271" width="9" style="1"/>
    <col min="2272" max="2272" width="1" style="1" customWidth="1"/>
    <col min="2273" max="2273" width="2.25" style="1" customWidth="1"/>
    <col min="2274" max="2274" width="2.125" style="1" customWidth="1"/>
    <col min="2275" max="2286" width="8.625" style="1" customWidth="1"/>
    <col min="2287" max="2289" width="9" style="1"/>
    <col min="2290" max="2291" width="2.125" style="1" customWidth="1"/>
    <col min="2292" max="2292" width="4.125" style="1" customWidth="1"/>
    <col min="2293" max="2295" width="8.625" style="1" customWidth="1"/>
    <col min="2296" max="2298" width="0" style="1" hidden="1" customWidth="1"/>
    <col min="2299" max="2299" width="1.625" style="1" customWidth="1"/>
    <col min="2300" max="2527" width="9" style="1"/>
    <col min="2528" max="2528" width="1" style="1" customWidth="1"/>
    <col min="2529" max="2529" width="2.25" style="1" customWidth="1"/>
    <col min="2530" max="2530" width="2.125" style="1" customWidth="1"/>
    <col min="2531" max="2542" width="8.625" style="1" customWidth="1"/>
    <col min="2543" max="2545" width="9" style="1"/>
    <col min="2546" max="2547" width="2.125" style="1" customWidth="1"/>
    <col min="2548" max="2548" width="4.125" style="1" customWidth="1"/>
    <col min="2549" max="2551" width="8.625" style="1" customWidth="1"/>
    <col min="2552" max="2554" width="0" style="1" hidden="1" customWidth="1"/>
    <col min="2555" max="2555" width="1.625" style="1" customWidth="1"/>
    <col min="2556" max="2783" width="9" style="1"/>
    <col min="2784" max="2784" width="1" style="1" customWidth="1"/>
    <col min="2785" max="2785" width="2.25" style="1" customWidth="1"/>
    <col min="2786" max="2786" width="2.125" style="1" customWidth="1"/>
    <col min="2787" max="2798" width="8.625" style="1" customWidth="1"/>
    <col min="2799" max="2801" width="9" style="1"/>
    <col min="2802" max="2803" width="2.125" style="1" customWidth="1"/>
    <col min="2804" max="2804" width="4.125" style="1" customWidth="1"/>
    <col min="2805" max="2807" width="8.625" style="1" customWidth="1"/>
    <col min="2808" max="2810" width="0" style="1" hidden="1" customWidth="1"/>
    <col min="2811" max="2811" width="1.625" style="1" customWidth="1"/>
    <col min="2812" max="3039" width="9" style="1"/>
    <col min="3040" max="3040" width="1" style="1" customWidth="1"/>
    <col min="3041" max="3041" width="2.25" style="1" customWidth="1"/>
    <col min="3042" max="3042" width="2.125" style="1" customWidth="1"/>
    <col min="3043" max="3054" width="8.625" style="1" customWidth="1"/>
    <col min="3055" max="3057" width="9" style="1"/>
    <col min="3058" max="3059" width="2.125" style="1" customWidth="1"/>
    <col min="3060" max="3060" width="4.125" style="1" customWidth="1"/>
    <col min="3061" max="3063" width="8.625" style="1" customWidth="1"/>
    <col min="3064" max="3066" width="0" style="1" hidden="1" customWidth="1"/>
    <col min="3067" max="3067" width="1.625" style="1" customWidth="1"/>
    <col min="3068" max="3295" width="9" style="1"/>
    <col min="3296" max="3296" width="1" style="1" customWidth="1"/>
    <col min="3297" max="3297" width="2.25" style="1" customWidth="1"/>
    <col min="3298" max="3298" width="2.125" style="1" customWidth="1"/>
    <col min="3299" max="3310" width="8.625" style="1" customWidth="1"/>
    <col min="3311" max="3313" width="9" style="1"/>
    <col min="3314" max="3315" width="2.125" style="1" customWidth="1"/>
    <col min="3316" max="3316" width="4.125" style="1" customWidth="1"/>
    <col min="3317" max="3319" width="8.625" style="1" customWidth="1"/>
    <col min="3320" max="3322" width="0" style="1" hidden="1" customWidth="1"/>
    <col min="3323" max="3323" width="1.625" style="1" customWidth="1"/>
    <col min="3324" max="3551" width="9" style="1"/>
    <col min="3552" max="3552" width="1" style="1" customWidth="1"/>
    <col min="3553" max="3553" width="2.25" style="1" customWidth="1"/>
    <col min="3554" max="3554" width="2.125" style="1" customWidth="1"/>
    <col min="3555" max="3566" width="8.625" style="1" customWidth="1"/>
    <col min="3567" max="3569" width="9" style="1"/>
    <col min="3570" max="3571" width="2.125" style="1" customWidth="1"/>
    <col min="3572" max="3572" width="4.125" style="1" customWidth="1"/>
    <col min="3573" max="3575" width="8.625" style="1" customWidth="1"/>
    <col min="3576" max="3578" width="0" style="1" hidden="1" customWidth="1"/>
    <col min="3579" max="3579" width="1.625" style="1" customWidth="1"/>
    <col min="3580" max="3807" width="9" style="1"/>
    <col min="3808" max="3808" width="1" style="1" customWidth="1"/>
    <col min="3809" max="3809" width="2.25" style="1" customWidth="1"/>
    <col min="3810" max="3810" width="2.125" style="1" customWidth="1"/>
    <col min="3811" max="3822" width="8.625" style="1" customWidth="1"/>
    <col min="3823" max="3825" width="9" style="1"/>
    <col min="3826" max="3827" width="2.125" style="1" customWidth="1"/>
    <col min="3828" max="3828" width="4.125" style="1" customWidth="1"/>
    <col min="3829" max="3831" width="8.625" style="1" customWidth="1"/>
    <col min="3832" max="3834" width="0" style="1" hidden="1" customWidth="1"/>
    <col min="3835" max="3835" width="1.625" style="1" customWidth="1"/>
    <col min="3836" max="4063" width="9" style="1"/>
    <col min="4064" max="4064" width="1" style="1" customWidth="1"/>
    <col min="4065" max="4065" width="2.25" style="1" customWidth="1"/>
    <col min="4066" max="4066" width="2.125" style="1" customWidth="1"/>
    <col min="4067" max="4078" width="8.625" style="1" customWidth="1"/>
    <col min="4079" max="4081" width="9" style="1"/>
    <col min="4082" max="4083" width="2.125" style="1" customWidth="1"/>
    <col min="4084" max="4084" width="4.125" style="1" customWidth="1"/>
    <col min="4085" max="4087" width="8.625" style="1" customWidth="1"/>
    <col min="4088" max="4090" width="0" style="1" hidden="1" customWidth="1"/>
    <col min="4091" max="4091" width="1.625" style="1" customWidth="1"/>
    <col min="4092" max="4319" width="9" style="1"/>
    <col min="4320" max="4320" width="1" style="1" customWidth="1"/>
    <col min="4321" max="4321" width="2.25" style="1" customWidth="1"/>
    <col min="4322" max="4322" width="2.125" style="1" customWidth="1"/>
    <col min="4323" max="4334" width="8.625" style="1" customWidth="1"/>
    <col min="4335" max="4337" width="9" style="1"/>
    <col min="4338" max="4339" width="2.125" style="1" customWidth="1"/>
    <col min="4340" max="4340" width="4.125" style="1" customWidth="1"/>
    <col min="4341" max="4343" width="8.625" style="1" customWidth="1"/>
    <col min="4344" max="4346" width="0" style="1" hidden="1" customWidth="1"/>
    <col min="4347" max="4347" width="1.625" style="1" customWidth="1"/>
    <col min="4348" max="4575" width="9" style="1"/>
    <col min="4576" max="4576" width="1" style="1" customWidth="1"/>
    <col min="4577" max="4577" width="2.25" style="1" customWidth="1"/>
    <col min="4578" max="4578" width="2.125" style="1" customWidth="1"/>
    <col min="4579" max="4590" width="8.625" style="1" customWidth="1"/>
    <col min="4591" max="4593" width="9" style="1"/>
    <col min="4594" max="4595" width="2.125" style="1" customWidth="1"/>
    <col min="4596" max="4596" width="4.125" style="1" customWidth="1"/>
    <col min="4597" max="4599" width="8.625" style="1" customWidth="1"/>
    <col min="4600" max="4602" width="0" style="1" hidden="1" customWidth="1"/>
    <col min="4603" max="4603" width="1.625" style="1" customWidth="1"/>
    <col min="4604" max="4831" width="9" style="1"/>
    <col min="4832" max="4832" width="1" style="1" customWidth="1"/>
    <col min="4833" max="4833" width="2.25" style="1" customWidth="1"/>
    <col min="4834" max="4834" width="2.125" style="1" customWidth="1"/>
    <col min="4835" max="4846" width="8.625" style="1" customWidth="1"/>
    <col min="4847" max="4849" width="9" style="1"/>
    <col min="4850" max="4851" width="2.125" style="1" customWidth="1"/>
    <col min="4852" max="4852" width="4.125" style="1" customWidth="1"/>
    <col min="4853" max="4855" width="8.625" style="1" customWidth="1"/>
    <col min="4856" max="4858" width="0" style="1" hidden="1" customWidth="1"/>
    <col min="4859" max="4859" width="1.625" style="1" customWidth="1"/>
    <col min="4860" max="5087" width="9" style="1"/>
    <col min="5088" max="5088" width="1" style="1" customWidth="1"/>
    <col min="5089" max="5089" width="2.25" style="1" customWidth="1"/>
    <col min="5090" max="5090" width="2.125" style="1" customWidth="1"/>
    <col min="5091" max="5102" width="8.625" style="1" customWidth="1"/>
    <col min="5103" max="5105" width="9" style="1"/>
    <col min="5106" max="5107" width="2.125" style="1" customWidth="1"/>
    <col min="5108" max="5108" width="4.125" style="1" customWidth="1"/>
    <col min="5109" max="5111" width="8.625" style="1" customWidth="1"/>
    <col min="5112" max="5114" width="0" style="1" hidden="1" customWidth="1"/>
    <col min="5115" max="5115" width="1.625" style="1" customWidth="1"/>
    <col min="5116" max="5343" width="9" style="1"/>
    <col min="5344" max="5344" width="1" style="1" customWidth="1"/>
    <col min="5345" max="5345" width="2.25" style="1" customWidth="1"/>
    <col min="5346" max="5346" width="2.125" style="1" customWidth="1"/>
    <col min="5347" max="5358" width="8.625" style="1" customWidth="1"/>
    <col min="5359" max="5361" width="9" style="1"/>
    <col min="5362" max="5363" width="2.125" style="1" customWidth="1"/>
    <col min="5364" max="5364" width="4.125" style="1" customWidth="1"/>
    <col min="5365" max="5367" width="8.625" style="1" customWidth="1"/>
    <col min="5368" max="5370" width="0" style="1" hidden="1" customWidth="1"/>
    <col min="5371" max="5371" width="1.625" style="1" customWidth="1"/>
    <col min="5372" max="5599" width="9" style="1"/>
    <col min="5600" max="5600" width="1" style="1" customWidth="1"/>
    <col min="5601" max="5601" width="2.25" style="1" customWidth="1"/>
    <col min="5602" max="5602" width="2.125" style="1" customWidth="1"/>
    <col min="5603" max="5614" width="8.625" style="1" customWidth="1"/>
    <col min="5615" max="5617" width="9" style="1"/>
    <col min="5618" max="5619" width="2.125" style="1" customWidth="1"/>
    <col min="5620" max="5620" width="4.125" style="1" customWidth="1"/>
    <col min="5621" max="5623" width="8.625" style="1" customWidth="1"/>
    <col min="5624" max="5626" width="0" style="1" hidden="1" customWidth="1"/>
    <col min="5627" max="5627" width="1.625" style="1" customWidth="1"/>
    <col min="5628" max="5855" width="9" style="1"/>
    <col min="5856" max="5856" width="1" style="1" customWidth="1"/>
    <col min="5857" max="5857" width="2.25" style="1" customWidth="1"/>
    <col min="5858" max="5858" width="2.125" style="1" customWidth="1"/>
    <col min="5859" max="5870" width="8.625" style="1" customWidth="1"/>
    <col min="5871" max="5873" width="9" style="1"/>
    <col min="5874" max="5875" width="2.125" style="1" customWidth="1"/>
    <col min="5876" max="5876" width="4.125" style="1" customWidth="1"/>
    <col min="5877" max="5879" width="8.625" style="1" customWidth="1"/>
    <col min="5880" max="5882" width="0" style="1" hidden="1" customWidth="1"/>
    <col min="5883" max="5883" width="1.625" style="1" customWidth="1"/>
    <col min="5884" max="6111" width="9" style="1"/>
    <col min="6112" max="6112" width="1" style="1" customWidth="1"/>
    <col min="6113" max="6113" width="2.25" style="1" customWidth="1"/>
    <col min="6114" max="6114" width="2.125" style="1" customWidth="1"/>
    <col min="6115" max="6126" width="8.625" style="1" customWidth="1"/>
    <col min="6127" max="6129" width="9" style="1"/>
    <col min="6130" max="6131" width="2.125" style="1" customWidth="1"/>
    <col min="6132" max="6132" width="4.125" style="1" customWidth="1"/>
    <col min="6133" max="6135" width="8.625" style="1" customWidth="1"/>
    <col min="6136" max="6138" width="0" style="1" hidden="1" customWidth="1"/>
    <col min="6139" max="6139" width="1.625" style="1" customWidth="1"/>
    <col min="6140" max="6367" width="9" style="1"/>
    <col min="6368" max="6368" width="1" style="1" customWidth="1"/>
    <col min="6369" max="6369" width="2.25" style="1" customWidth="1"/>
    <col min="6370" max="6370" width="2.125" style="1" customWidth="1"/>
    <col min="6371" max="6382" width="8.625" style="1" customWidth="1"/>
    <col min="6383" max="6385" width="9" style="1"/>
    <col min="6386" max="6387" width="2.125" style="1" customWidth="1"/>
    <col min="6388" max="6388" width="4.125" style="1" customWidth="1"/>
    <col min="6389" max="6391" width="8.625" style="1" customWidth="1"/>
    <col min="6392" max="6394" width="0" style="1" hidden="1" customWidth="1"/>
    <col min="6395" max="6395" width="1.625" style="1" customWidth="1"/>
    <col min="6396" max="6623" width="9" style="1"/>
    <col min="6624" max="6624" width="1" style="1" customWidth="1"/>
    <col min="6625" max="6625" width="2.25" style="1" customWidth="1"/>
    <col min="6626" max="6626" width="2.125" style="1" customWidth="1"/>
    <col min="6627" max="6638" width="8.625" style="1" customWidth="1"/>
    <col min="6639" max="6641" width="9" style="1"/>
    <col min="6642" max="6643" width="2.125" style="1" customWidth="1"/>
    <col min="6644" max="6644" width="4.125" style="1" customWidth="1"/>
    <col min="6645" max="6647" width="8.625" style="1" customWidth="1"/>
    <col min="6648" max="6650" width="0" style="1" hidden="1" customWidth="1"/>
    <col min="6651" max="6651" width="1.625" style="1" customWidth="1"/>
    <col min="6652" max="6879" width="9" style="1"/>
    <col min="6880" max="6880" width="1" style="1" customWidth="1"/>
    <col min="6881" max="6881" width="2.25" style="1" customWidth="1"/>
    <col min="6882" max="6882" width="2.125" style="1" customWidth="1"/>
    <col min="6883" max="6894" width="8.625" style="1" customWidth="1"/>
    <col min="6895" max="6897" width="9" style="1"/>
    <col min="6898" max="6899" width="2.125" style="1" customWidth="1"/>
    <col min="6900" max="6900" width="4.125" style="1" customWidth="1"/>
    <col min="6901" max="6903" width="8.625" style="1" customWidth="1"/>
    <col min="6904" max="6906" width="0" style="1" hidden="1" customWidth="1"/>
    <col min="6907" max="6907" width="1.625" style="1" customWidth="1"/>
    <col min="6908" max="7135" width="9" style="1"/>
    <col min="7136" max="7136" width="1" style="1" customWidth="1"/>
    <col min="7137" max="7137" width="2.25" style="1" customWidth="1"/>
    <col min="7138" max="7138" width="2.125" style="1" customWidth="1"/>
    <col min="7139" max="7150" width="8.625" style="1" customWidth="1"/>
    <col min="7151" max="7153" width="9" style="1"/>
    <col min="7154" max="7155" width="2.125" style="1" customWidth="1"/>
    <col min="7156" max="7156" width="4.125" style="1" customWidth="1"/>
    <col min="7157" max="7159" width="8.625" style="1" customWidth="1"/>
    <col min="7160" max="7162" width="0" style="1" hidden="1" customWidth="1"/>
    <col min="7163" max="7163" width="1.625" style="1" customWidth="1"/>
    <col min="7164" max="7391" width="9" style="1"/>
    <col min="7392" max="7392" width="1" style="1" customWidth="1"/>
    <col min="7393" max="7393" width="2.25" style="1" customWidth="1"/>
    <col min="7394" max="7394" width="2.125" style="1" customWidth="1"/>
    <col min="7395" max="7406" width="8.625" style="1" customWidth="1"/>
    <col min="7407" max="7409" width="9" style="1"/>
    <col min="7410" max="7411" width="2.125" style="1" customWidth="1"/>
    <col min="7412" max="7412" width="4.125" style="1" customWidth="1"/>
    <col min="7413" max="7415" width="8.625" style="1" customWidth="1"/>
    <col min="7416" max="7418" width="0" style="1" hidden="1" customWidth="1"/>
    <col min="7419" max="7419" width="1.625" style="1" customWidth="1"/>
    <col min="7420" max="7647" width="9" style="1"/>
    <col min="7648" max="7648" width="1" style="1" customWidth="1"/>
    <col min="7649" max="7649" width="2.25" style="1" customWidth="1"/>
    <col min="7650" max="7650" width="2.125" style="1" customWidth="1"/>
    <col min="7651" max="7662" width="8.625" style="1" customWidth="1"/>
    <col min="7663" max="7665" width="9" style="1"/>
    <col min="7666" max="7667" width="2.125" style="1" customWidth="1"/>
    <col min="7668" max="7668" width="4.125" style="1" customWidth="1"/>
    <col min="7669" max="7671" width="8.625" style="1" customWidth="1"/>
    <col min="7672" max="7674" width="0" style="1" hidden="1" customWidth="1"/>
    <col min="7675" max="7675" width="1.625" style="1" customWidth="1"/>
    <col min="7676" max="7903" width="9" style="1"/>
    <col min="7904" max="7904" width="1" style="1" customWidth="1"/>
    <col min="7905" max="7905" width="2.25" style="1" customWidth="1"/>
    <col min="7906" max="7906" width="2.125" style="1" customWidth="1"/>
    <col min="7907" max="7918" width="8.625" style="1" customWidth="1"/>
    <col min="7919" max="7921" width="9" style="1"/>
    <col min="7922" max="7923" width="2.125" style="1" customWidth="1"/>
    <col min="7924" max="7924" width="4.125" style="1" customWidth="1"/>
    <col min="7925" max="7927" width="8.625" style="1" customWidth="1"/>
    <col min="7928" max="7930" width="0" style="1" hidden="1" customWidth="1"/>
    <col min="7931" max="7931" width="1.625" style="1" customWidth="1"/>
    <col min="7932" max="8159" width="9" style="1"/>
    <col min="8160" max="8160" width="1" style="1" customWidth="1"/>
    <col min="8161" max="8161" width="2.25" style="1" customWidth="1"/>
    <col min="8162" max="8162" width="2.125" style="1" customWidth="1"/>
    <col min="8163" max="8174" width="8.625" style="1" customWidth="1"/>
    <col min="8175" max="8177" width="9" style="1"/>
    <col min="8178" max="8179" width="2.125" style="1" customWidth="1"/>
    <col min="8180" max="8180" width="4.125" style="1" customWidth="1"/>
    <col min="8181" max="8183" width="8.625" style="1" customWidth="1"/>
    <col min="8184" max="8186" width="0" style="1" hidden="1" customWidth="1"/>
    <col min="8187" max="8187" width="1.625" style="1" customWidth="1"/>
    <col min="8188" max="8415" width="9" style="1"/>
    <col min="8416" max="8416" width="1" style="1" customWidth="1"/>
    <col min="8417" max="8417" width="2.25" style="1" customWidth="1"/>
    <col min="8418" max="8418" width="2.125" style="1" customWidth="1"/>
    <col min="8419" max="8430" width="8.625" style="1" customWidth="1"/>
    <col min="8431" max="8433" width="9" style="1"/>
    <col min="8434" max="8435" width="2.125" style="1" customWidth="1"/>
    <col min="8436" max="8436" width="4.125" style="1" customWidth="1"/>
    <col min="8437" max="8439" width="8.625" style="1" customWidth="1"/>
    <col min="8440" max="8442" width="0" style="1" hidden="1" customWidth="1"/>
    <col min="8443" max="8443" width="1.625" style="1" customWidth="1"/>
    <col min="8444" max="8671" width="9" style="1"/>
    <col min="8672" max="8672" width="1" style="1" customWidth="1"/>
    <col min="8673" max="8673" width="2.25" style="1" customWidth="1"/>
    <col min="8674" max="8674" width="2.125" style="1" customWidth="1"/>
    <col min="8675" max="8686" width="8.625" style="1" customWidth="1"/>
    <col min="8687" max="8689" width="9" style="1"/>
    <col min="8690" max="8691" width="2.125" style="1" customWidth="1"/>
    <col min="8692" max="8692" width="4.125" style="1" customWidth="1"/>
    <col min="8693" max="8695" width="8.625" style="1" customWidth="1"/>
    <col min="8696" max="8698" width="0" style="1" hidden="1" customWidth="1"/>
    <col min="8699" max="8699" width="1.625" style="1" customWidth="1"/>
    <col min="8700" max="8927" width="9" style="1"/>
    <col min="8928" max="8928" width="1" style="1" customWidth="1"/>
    <col min="8929" max="8929" width="2.25" style="1" customWidth="1"/>
    <col min="8930" max="8930" width="2.125" style="1" customWidth="1"/>
    <col min="8931" max="8942" width="8.625" style="1" customWidth="1"/>
    <col min="8943" max="8945" width="9" style="1"/>
    <col min="8946" max="8947" width="2.125" style="1" customWidth="1"/>
    <col min="8948" max="8948" width="4.125" style="1" customWidth="1"/>
    <col min="8949" max="8951" width="8.625" style="1" customWidth="1"/>
    <col min="8952" max="8954" width="0" style="1" hidden="1" customWidth="1"/>
    <col min="8955" max="8955" width="1.625" style="1" customWidth="1"/>
    <col min="8956" max="9183" width="9" style="1"/>
    <col min="9184" max="9184" width="1" style="1" customWidth="1"/>
    <col min="9185" max="9185" width="2.25" style="1" customWidth="1"/>
    <col min="9186" max="9186" width="2.125" style="1" customWidth="1"/>
    <col min="9187" max="9198" width="8.625" style="1" customWidth="1"/>
    <col min="9199" max="9201" width="9" style="1"/>
    <col min="9202" max="9203" width="2.125" style="1" customWidth="1"/>
    <col min="9204" max="9204" width="4.125" style="1" customWidth="1"/>
    <col min="9205" max="9207" width="8.625" style="1" customWidth="1"/>
    <col min="9208" max="9210" width="0" style="1" hidden="1" customWidth="1"/>
    <col min="9211" max="9211" width="1.625" style="1" customWidth="1"/>
    <col min="9212" max="9439" width="9" style="1"/>
    <col min="9440" max="9440" width="1" style="1" customWidth="1"/>
    <col min="9441" max="9441" width="2.25" style="1" customWidth="1"/>
    <col min="9442" max="9442" width="2.125" style="1" customWidth="1"/>
    <col min="9443" max="9454" width="8.625" style="1" customWidth="1"/>
    <col min="9455" max="9457" width="9" style="1"/>
    <col min="9458" max="9459" width="2.125" style="1" customWidth="1"/>
    <col min="9460" max="9460" width="4.125" style="1" customWidth="1"/>
    <col min="9461" max="9463" width="8.625" style="1" customWidth="1"/>
    <col min="9464" max="9466" width="0" style="1" hidden="1" customWidth="1"/>
    <col min="9467" max="9467" width="1.625" style="1" customWidth="1"/>
    <col min="9468" max="9695" width="9" style="1"/>
    <col min="9696" max="9696" width="1" style="1" customWidth="1"/>
    <col min="9697" max="9697" width="2.25" style="1" customWidth="1"/>
    <col min="9698" max="9698" width="2.125" style="1" customWidth="1"/>
    <col min="9699" max="9710" width="8.625" style="1" customWidth="1"/>
    <col min="9711" max="9713" width="9" style="1"/>
    <col min="9714" max="9715" width="2.125" style="1" customWidth="1"/>
    <col min="9716" max="9716" width="4.125" style="1" customWidth="1"/>
    <col min="9717" max="9719" width="8.625" style="1" customWidth="1"/>
    <col min="9720" max="9722" width="0" style="1" hidden="1" customWidth="1"/>
    <col min="9723" max="9723" width="1.625" style="1" customWidth="1"/>
    <col min="9724" max="9951" width="9" style="1"/>
    <col min="9952" max="9952" width="1" style="1" customWidth="1"/>
    <col min="9953" max="9953" width="2.25" style="1" customWidth="1"/>
    <col min="9954" max="9954" width="2.125" style="1" customWidth="1"/>
    <col min="9955" max="9966" width="8.625" style="1" customWidth="1"/>
    <col min="9967" max="9969" width="9" style="1"/>
    <col min="9970" max="9971" width="2.125" style="1" customWidth="1"/>
    <col min="9972" max="9972" width="4.125" style="1" customWidth="1"/>
    <col min="9973" max="9975" width="8.625" style="1" customWidth="1"/>
    <col min="9976" max="9978" width="0" style="1" hidden="1" customWidth="1"/>
    <col min="9979" max="9979" width="1.625" style="1" customWidth="1"/>
    <col min="9980" max="10207" width="9" style="1"/>
    <col min="10208" max="10208" width="1" style="1" customWidth="1"/>
    <col min="10209" max="10209" width="2.25" style="1" customWidth="1"/>
    <col min="10210" max="10210" width="2.125" style="1" customWidth="1"/>
    <col min="10211" max="10222" width="8.625" style="1" customWidth="1"/>
    <col min="10223" max="10225" width="9" style="1"/>
    <col min="10226" max="10227" width="2.125" style="1" customWidth="1"/>
    <col min="10228" max="10228" width="4.125" style="1" customWidth="1"/>
    <col min="10229" max="10231" width="8.625" style="1" customWidth="1"/>
    <col min="10232" max="10234" width="0" style="1" hidden="1" customWidth="1"/>
    <col min="10235" max="10235" width="1.625" style="1" customWidth="1"/>
    <col min="10236" max="10463" width="9" style="1"/>
    <col min="10464" max="10464" width="1" style="1" customWidth="1"/>
    <col min="10465" max="10465" width="2.25" style="1" customWidth="1"/>
    <col min="10466" max="10466" width="2.125" style="1" customWidth="1"/>
    <col min="10467" max="10478" width="8.625" style="1" customWidth="1"/>
    <col min="10479" max="10481" width="9" style="1"/>
    <col min="10482" max="10483" width="2.125" style="1" customWidth="1"/>
    <col min="10484" max="10484" width="4.125" style="1" customWidth="1"/>
    <col min="10485" max="10487" width="8.625" style="1" customWidth="1"/>
    <col min="10488" max="10490" width="0" style="1" hidden="1" customWidth="1"/>
    <col min="10491" max="10491" width="1.625" style="1" customWidth="1"/>
    <col min="10492" max="10719" width="9" style="1"/>
    <col min="10720" max="10720" width="1" style="1" customWidth="1"/>
    <col min="10721" max="10721" width="2.25" style="1" customWidth="1"/>
    <col min="10722" max="10722" width="2.125" style="1" customWidth="1"/>
    <col min="10723" max="10734" width="8.625" style="1" customWidth="1"/>
    <col min="10735" max="10737" width="9" style="1"/>
    <col min="10738" max="10739" width="2.125" style="1" customWidth="1"/>
    <col min="10740" max="10740" width="4.125" style="1" customWidth="1"/>
    <col min="10741" max="10743" width="8.625" style="1" customWidth="1"/>
    <col min="10744" max="10746" width="0" style="1" hidden="1" customWidth="1"/>
    <col min="10747" max="10747" width="1.625" style="1" customWidth="1"/>
    <col min="10748" max="10975" width="9" style="1"/>
    <col min="10976" max="10976" width="1" style="1" customWidth="1"/>
    <col min="10977" max="10977" width="2.25" style="1" customWidth="1"/>
    <col min="10978" max="10978" width="2.125" style="1" customWidth="1"/>
    <col min="10979" max="10990" width="8.625" style="1" customWidth="1"/>
    <col min="10991" max="10993" width="9" style="1"/>
    <col min="10994" max="10995" width="2.125" style="1" customWidth="1"/>
    <col min="10996" max="10996" width="4.125" style="1" customWidth="1"/>
    <col min="10997" max="10999" width="8.625" style="1" customWidth="1"/>
    <col min="11000" max="11002" width="0" style="1" hidden="1" customWidth="1"/>
    <col min="11003" max="11003" width="1.625" style="1" customWidth="1"/>
    <col min="11004" max="11231" width="9" style="1"/>
    <col min="11232" max="11232" width="1" style="1" customWidth="1"/>
    <col min="11233" max="11233" width="2.25" style="1" customWidth="1"/>
    <col min="11234" max="11234" width="2.125" style="1" customWidth="1"/>
    <col min="11235" max="11246" width="8.625" style="1" customWidth="1"/>
    <col min="11247" max="11249" width="9" style="1"/>
    <col min="11250" max="11251" width="2.125" style="1" customWidth="1"/>
    <col min="11252" max="11252" width="4.125" style="1" customWidth="1"/>
    <col min="11253" max="11255" width="8.625" style="1" customWidth="1"/>
    <col min="11256" max="11258" width="0" style="1" hidden="1" customWidth="1"/>
    <col min="11259" max="11259" width="1.625" style="1" customWidth="1"/>
    <col min="11260" max="11487" width="9" style="1"/>
    <col min="11488" max="11488" width="1" style="1" customWidth="1"/>
    <col min="11489" max="11489" width="2.25" style="1" customWidth="1"/>
    <col min="11490" max="11490" width="2.125" style="1" customWidth="1"/>
    <col min="11491" max="11502" width="8.625" style="1" customWidth="1"/>
    <col min="11503" max="11505" width="9" style="1"/>
    <col min="11506" max="11507" width="2.125" style="1" customWidth="1"/>
    <col min="11508" max="11508" width="4.125" style="1" customWidth="1"/>
    <col min="11509" max="11511" width="8.625" style="1" customWidth="1"/>
    <col min="11512" max="11514" width="0" style="1" hidden="1" customWidth="1"/>
    <col min="11515" max="11515" width="1.625" style="1" customWidth="1"/>
    <col min="11516" max="11743" width="9" style="1"/>
    <col min="11744" max="11744" width="1" style="1" customWidth="1"/>
    <col min="11745" max="11745" width="2.25" style="1" customWidth="1"/>
    <col min="11746" max="11746" width="2.125" style="1" customWidth="1"/>
    <col min="11747" max="11758" width="8.625" style="1" customWidth="1"/>
    <col min="11759" max="11761" width="9" style="1"/>
    <col min="11762" max="11763" width="2.125" style="1" customWidth="1"/>
    <col min="11764" max="11764" width="4.125" style="1" customWidth="1"/>
    <col min="11765" max="11767" width="8.625" style="1" customWidth="1"/>
    <col min="11768" max="11770" width="0" style="1" hidden="1" customWidth="1"/>
    <col min="11771" max="11771" width="1.625" style="1" customWidth="1"/>
    <col min="11772" max="11999" width="9" style="1"/>
    <col min="12000" max="12000" width="1" style="1" customWidth="1"/>
    <col min="12001" max="12001" width="2.25" style="1" customWidth="1"/>
    <col min="12002" max="12002" width="2.125" style="1" customWidth="1"/>
    <col min="12003" max="12014" width="8.625" style="1" customWidth="1"/>
    <col min="12015" max="12017" width="9" style="1"/>
    <col min="12018" max="12019" width="2.125" style="1" customWidth="1"/>
    <col min="12020" max="12020" width="4.125" style="1" customWidth="1"/>
    <col min="12021" max="12023" width="8.625" style="1" customWidth="1"/>
    <col min="12024" max="12026" width="0" style="1" hidden="1" customWidth="1"/>
    <col min="12027" max="12027" width="1.625" style="1" customWidth="1"/>
    <col min="12028" max="12255" width="9" style="1"/>
    <col min="12256" max="12256" width="1" style="1" customWidth="1"/>
    <col min="12257" max="12257" width="2.25" style="1" customWidth="1"/>
    <col min="12258" max="12258" width="2.125" style="1" customWidth="1"/>
    <col min="12259" max="12270" width="8.625" style="1" customWidth="1"/>
    <col min="12271" max="12273" width="9" style="1"/>
    <col min="12274" max="12275" width="2.125" style="1" customWidth="1"/>
    <col min="12276" max="12276" width="4.125" style="1" customWidth="1"/>
    <col min="12277" max="12279" width="8.625" style="1" customWidth="1"/>
    <col min="12280" max="12282" width="0" style="1" hidden="1" customWidth="1"/>
    <col min="12283" max="12283" width="1.625" style="1" customWidth="1"/>
    <col min="12284" max="12511" width="9" style="1"/>
    <col min="12512" max="12512" width="1" style="1" customWidth="1"/>
    <col min="12513" max="12513" width="2.25" style="1" customWidth="1"/>
    <col min="12514" max="12514" width="2.125" style="1" customWidth="1"/>
    <col min="12515" max="12526" width="8.625" style="1" customWidth="1"/>
    <col min="12527" max="12529" width="9" style="1"/>
    <col min="12530" max="12531" width="2.125" style="1" customWidth="1"/>
    <col min="12532" max="12532" width="4.125" style="1" customWidth="1"/>
    <col min="12533" max="12535" width="8.625" style="1" customWidth="1"/>
    <col min="12536" max="12538" width="0" style="1" hidden="1" customWidth="1"/>
    <col min="12539" max="12539" width="1.625" style="1" customWidth="1"/>
    <col min="12540" max="12767" width="9" style="1"/>
    <col min="12768" max="12768" width="1" style="1" customWidth="1"/>
    <col min="12769" max="12769" width="2.25" style="1" customWidth="1"/>
    <col min="12770" max="12770" width="2.125" style="1" customWidth="1"/>
    <col min="12771" max="12782" width="8.625" style="1" customWidth="1"/>
    <col min="12783" max="12785" width="9" style="1"/>
    <col min="12786" max="12787" width="2.125" style="1" customWidth="1"/>
    <col min="12788" max="12788" width="4.125" style="1" customWidth="1"/>
    <col min="12789" max="12791" width="8.625" style="1" customWidth="1"/>
    <col min="12792" max="12794" width="0" style="1" hidden="1" customWidth="1"/>
    <col min="12795" max="12795" width="1.625" style="1" customWidth="1"/>
    <col min="12796" max="13023" width="9" style="1"/>
    <col min="13024" max="13024" width="1" style="1" customWidth="1"/>
    <col min="13025" max="13025" width="2.25" style="1" customWidth="1"/>
    <col min="13026" max="13026" width="2.125" style="1" customWidth="1"/>
    <col min="13027" max="13038" width="8.625" style="1" customWidth="1"/>
    <col min="13039" max="13041" width="9" style="1"/>
    <col min="13042" max="13043" width="2.125" style="1" customWidth="1"/>
    <col min="13044" max="13044" width="4.125" style="1" customWidth="1"/>
    <col min="13045" max="13047" width="8.625" style="1" customWidth="1"/>
    <col min="13048" max="13050" width="0" style="1" hidden="1" customWidth="1"/>
    <col min="13051" max="13051" width="1.625" style="1" customWidth="1"/>
    <col min="13052" max="13279" width="9" style="1"/>
    <col min="13280" max="13280" width="1" style="1" customWidth="1"/>
    <col min="13281" max="13281" width="2.25" style="1" customWidth="1"/>
    <col min="13282" max="13282" width="2.125" style="1" customWidth="1"/>
    <col min="13283" max="13294" width="8.625" style="1" customWidth="1"/>
    <col min="13295" max="13297" width="9" style="1"/>
    <col min="13298" max="13299" width="2.125" style="1" customWidth="1"/>
    <col min="13300" max="13300" width="4.125" style="1" customWidth="1"/>
    <col min="13301" max="13303" width="8.625" style="1" customWidth="1"/>
    <col min="13304" max="13306" width="0" style="1" hidden="1" customWidth="1"/>
    <col min="13307" max="13307" width="1.625" style="1" customWidth="1"/>
    <col min="13308" max="13535" width="9" style="1"/>
    <col min="13536" max="13536" width="1" style="1" customWidth="1"/>
    <col min="13537" max="13537" width="2.25" style="1" customWidth="1"/>
    <col min="13538" max="13538" width="2.125" style="1" customWidth="1"/>
    <col min="13539" max="13550" width="8.625" style="1" customWidth="1"/>
    <col min="13551" max="13553" width="9" style="1"/>
    <col min="13554" max="13555" width="2.125" style="1" customWidth="1"/>
    <col min="13556" max="13556" width="4.125" style="1" customWidth="1"/>
    <col min="13557" max="13559" width="8.625" style="1" customWidth="1"/>
    <col min="13560" max="13562" width="0" style="1" hidden="1" customWidth="1"/>
    <col min="13563" max="13563" width="1.625" style="1" customWidth="1"/>
    <col min="13564" max="13791" width="9" style="1"/>
    <col min="13792" max="13792" width="1" style="1" customWidth="1"/>
    <col min="13793" max="13793" width="2.25" style="1" customWidth="1"/>
    <col min="13794" max="13794" width="2.125" style="1" customWidth="1"/>
    <col min="13795" max="13806" width="8.625" style="1" customWidth="1"/>
    <col min="13807" max="13809" width="9" style="1"/>
    <col min="13810" max="13811" width="2.125" style="1" customWidth="1"/>
    <col min="13812" max="13812" width="4.125" style="1" customWidth="1"/>
    <col min="13813" max="13815" width="8.625" style="1" customWidth="1"/>
    <col min="13816" max="13818" width="0" style="1" hidden="1" customWidth="1"/>
    <col min="13819" max="13819" width="1.625" style="1" customWidth="1"/>
    <col min="13820" max="14047" width="9" style="1"/>
    <col min="14048" max="14048" width="1" style="1" customWidth="1"/>
    <col min="14049" max="14049" width="2.25" style="1" customWidth="1"/>
    <col min="14050" max="14050" width="2.125" style="1" customWidth="1"/>
    <col min="14051" max="14062" width="8.625" style="1" customWidth="1"/>
    <col min="14063" max="14065" width="9" style="1"/>
    <col min="14066" max="14067" width="2.125" style="1" customWidth="1"/>
    <col min="14068" max="14068" width="4.125" style="1" customWidth="1"/>
    <col min="14069" max="14071" width="8.625" style="1" customWidth="1"/>
    <col min="14072" max="14074" width="0" style="1" hidden="1" customWidth="1"/>
    <col min="14075" max="14075" width="1.625" style="1" customWidth="1"/>
    <col min="14076" max="14303" width="9" style="1"/>
    <col min="14304" max="14304" width="1" style="1" customWidth="1"/>
    <col min="14305" max="14305" width="2.25" style="1" customWidth="1"/>
    <col min="14306" max="14306" width="2.125" style="1" customWidth="1"/>
    <col min="14307" max="14318" width="8.625" style="1" customWidth="1"/>
    <col min="14319" max="14321" width="9" style="1"/>
    <col min="14322" max="14323" width="2.125" style="1" customWidth="1"/>
    <col min="14324" max="14324" width="4.125" style="1" customWidth="1"/>
    <col min="14325" max="14327" width="8.625" style="1" customWidth="1"/>
    <col min="14328" max="14330" width="0" style="1" hidden="1" customWidth="1"/>
    <col min="14331" max="14331" width="1.625" style="1" customWidth="1"/>
    <col min="14332" max="14559" width="9" style="1"/>
    <col min="14560" max="14560" width="1" style="1" customWidth="1"/>
    <col min="14561" max="14561" width="2.25" style="1" customWidth="1"/>
    <col min="14562" max="14562" width="2.125" style="1" customWidth="1"/>
    <col min="14563" max="14574" width="8.625" style="1" customWidth="1"/>
    <col min="14575" max="14577" width="9" style="1"/>
    <col min="14578" max="14579" width="2.125" style="1" customWidth="1"/>
    <col min="14580" max="14580" width="4.125" style="1" customWidth="1"/>
    <col min="14581" max="14583" width="8.625" style="1" customWidth="1"/>
    <col min="14584" max="14586" width="0" style="1" hidden="1" customWidth="1"/>
    <col min="14587" max="14587" width="1.625" style="1" customWidth="1"/>
    <col min="14588" max="14815" width="9" style="1"/>
    <col min="14816" max="14816" width="1" style="1" customWidth="1"/>
    <col min="14817" max="14817" width="2.25" style="1" customWidth="1"/>
    <col min="14818" max="14818" width="2.125" style="1" customWidth="1"/>
    <col min="14819" max="14830" width="8.625" style="1" customWidth="1"/>
    <col min="14831" max="14833" width="9" style="1"/>
    <col min="14834" max="14835" width="2.125" style="1" customWidth="1"/>
    <col min="14836" max="14836" width="4.125" style="1" customWidth="1"/>
    <col min="14837" max="14839" width="8.625" style="1" customWidth="1"/>
    <col min="14840" max="14842" width="0" style="1" hidden="1" customWidth="1"/>
    <col min="14843" max="14843" width="1.625" style="1" customWidth="1"/>
    <col min="14844" max="15071" width="9" style="1"/>
    <col min="15072" max="15072" width="1" style="1" customWidth="1"/>
    <col min="15073" max="15073" width="2.25" style="1" customWidth="1"/>
    <col min="15074" max="15074" width="2.125" style="1" customWidth="1"/>
    <col min="15075" max="15086" width="8.625" style="1" customWidth="1"/>
    <col min="15087" max="15089" width="9" style="1"/>
    <col min="15090" max="15091" width="2.125" style="1" customWidth="1"/>
    <col min="15092" max="15092" width="4.125" style="1" customWidth="1"/>
    <col min="15093" max="15095" width="8.625" style="1" customWidth="1"/>
    <col min="15096" max="15098" width="0" style="1" hidden="1" customWidth="1"/>
    <col min="15099" max="15099" width="1.625" style="1" customWidth="1"/>
    <col min="15100" max="15327" width="9" style="1"/>
    <col min="15328" max="15328" width="1" style="1" customWidth="1"/>
    <col min="15329" max="15329" width="2.25" style="1" customWidth="1"/>
    <col min="15330" max="15330" width="2.125" style="1" customWidth="1"/>
    <col min="15331" max="15342" width="8.625" style="1" customWidth="1"/>
    <col min="15343" max="15345" width="9" style="1"/>
    <col min="15346" max="15347" width="2.125" style="1" customWidth="1"/>
    <col min="15348" max="15348" width="4.125" style="1" customWidth="1"/>
    <col min="15349" max="15351" width="8.625" style="1" customWidth="1"/>
    <col min="15352" max="15354" width="0" style="1" hidden="1" customWidth="1"/>
    <col min="15355" max="15355" width="1.625" style="1" customWidth="1"/>
    <col min="15356" max="15583" width="9" style="1"/>
    <col min="15584" max="15584" width="1" style="1" customWidth="1"/>
    <col min="15585" max="15585" width="2.25" style="1" customWidth="1"/>
    <col min="15586" max="15586" width="2.125" style="1" customWidth="1"/>
    <col min="15587" max="15598" width="8.625" style="1" customWidth="1"/>
    <col min="15599" max="15601" width="9" style="1"/>
    <col min="15602" max="15603" width="2.125" style="1" customWidth="1"/>
    <col min="15604" max="15604" width="4.125" style="1" customWidth="1"/>
    <col min="15605" max="15607" width="8.625" style="1" customWidth="1"/>
    <col min="15608" max="15610" width="0" style="1" hidden="1" customWidth="1"/>
    <col min="15611" max="15611" width="1.625" style="1" customWidth="1"/>
    <col min="15612" max="15839" width="9" style="1"/>
    <col min="15840" max="15840" width="1" style="1" customWidth="1"/>
    <col min="15841" max="15841" width="2.25" style="1" customWidth="1"/>
    <col min="15842" max="15842" width="2.125" style="1" customWidth="1"/>
    <col min="15843" max="15854" width="8.625" style="1" customWidth="1"/>
    <col min="15855" max="15857" width="9" style="1"/>
    <col min="15858" max="15859" width="2.125" style="1" customWidth="1"/>
    <col min="15860" max="15860" width="4.125" style="1" customWidth="1"/>
    <col min="15861" max="15863" width="8.625" style="1" customWidth="1"/>
    <col min="15864" max="15866" width="0" style="1" hidden="1" customWidth="1"/>
    <col min="15867" max="15867" width="1.625" style="1" customWidth="1"/>
    <col min="15868" max="16095" width="9" style="1"/>
    <col min="16096" max="16096" width="1" style="1" customWidth="1"/>
    <col min="16097" max="16097" width="2.25" style="1" customWidth="1"/>
    <col min="16098" max="16098" width="2.125" style="1" customWidth="1"/>
    <col min="16099" max="16110" width="8.625" style="1" customWidth="1"/>
    <col min="16111" max="16113" width="9" style="1"/>
    <col min="16114" max="16115" width="2.125" style="1" customWidth="1"/>
    <col min="16116" max="16116" width="4.125" style="1" customWidth="1"/>
    <col min="16117" max="16119" width="8.625" style="1" customWidth="1"/>
    <col min="16120" max="16122" width="0" style="1" hidden="1" customWidth="1"/>
    <col min="16123" max="16123" width="1.625" style="1" customWidth="1"/>
    <col min="16124" max="16384" width="9" style="1"/>
  </cols>
  <sheetData>
    <row r="1" spans="2:21" ht="5.25" customHeight="1" x14ac:dyDescent="0.15"/>
    <row r="2" spans="2:21" ht="13.5" customHeight="1" x14ac:dyDescent="0.15">
      <c r="B2" s="2" t="s">
        <v>113</v>
      </c>
      <c r="C2" s="2"/>
      <c r="D2" s="2"/>
      <c r="E2" s="18"/>
      <c r="F2" s="18"/>
      <c r="G2" s="18"/>
      <c r="H2" s="18"/>
      <c r="I2" s="18"/>
      <c r="J2" s="18"/>
      <c r="K2" s="18"/>
      <c r="L2" s="18"/>
      <c r="M2" s="18"/>
      <c r="N2" s="18"/>
      <c r="O2" s="18"/>
      <c r="P2" s="18"/>
      <c r="Q2" s="3"/>
    </row>
    <row r="3" spans="2:21" ht="13.5" customHeight="1" x14ac:dyDescent="0.15">
      <c r="B3" s="5"/>
      <c r="C3" s="18"/>
      <c r="D3" s="18"/>
      <c r="E3" s="18"/>
      <c r="F3" s="18"/>
      <c r="G3" s="18"/>
      <c r="H3" s="18"/>
      <c r="I3" s="18"/>
      <c r="J3" s="18"/>
      <c r="K3" s="18"/>
      <c r="L3" s="18"/>
      <c r="M3" s="157">
        <f ca="1">TODAY()</f>
        <v>43280</v>
      </c>
      <c r="N3" s="157"/>
      <c r="O3" s="157"/>
      <c r="P3" s="18"/>
      <c r="Q3" s="3"/>
    </row>
    <row r="4" spans="2:21" ht="24" customHeight="1" x14ac:dyDescent="0.15">
      <c r="B4" s="5"/>
      <c r="C4" s="114" t="s">
        <v>0</v>
      </c>
      <c r="D4" s="23"/>
      <c r="E4" s="23"/>
      <c r="F4" s="6"/>
      <c r="G4" s="54"/>
      <c r="H4" s="155" t="s">
        <v>114</v>
      </c>
      <c r="I4" s="100"/>
      <c r="J4" s="100"/>
      <c r="K4" s="6"/>
      <c r="L4" s="6"/>
      <c r="M4" s="6"/>
      <c r="N4" s="101"/>
      <c r="O4" s="101"/>
      <c r="P4" s="18"/>
      <c r="Q4" s="4"/>
    </row>
    <row r="5" spans="2:21" ht="13.5" customHeight="1" x14ac:dyDescent="0.15">
      <c r="B5" s="5"/>
      <c r="C5" s="6"/>
      <c r="D5" s="6"/>
      <c r="E5" s="18"/>
      <c r="F5" s="7"/>
      <c r="G5" s="18"/>
      <c r="H5" s="18"/>
      <c r="I5" s="18"/>
      <c r="J5" s="18"/>
      <c r="K5" s="18"/>
      <c r="L5" s="18"/>
      <c r="M5" s="18"/>
      <c r="N5" s="7"/>
      <c r="O5" s="7"/>
      <c r="P5" s="8"/>
      <c r="Q5" s="10"/>
    </row>
    <row r="6" spans="2:21" ht="13.5" customHeight="1" x14ac:dyDescent="0.15">
      <c r="B6" s="5"/>
      <c r="C6" s="6"/>
      <c r="D6" s="23" t="s">
        <v>25</v>
      </c>
      <c r="E6" s="6"/>
      <c r="F6" s="18"/>
      <c r="G6" s="7"/>
      <c r="H6" s="18"/>
      <c r="I6" s="18"/>
      <c r="J6" s="18"/>
      <c r="K6" s="18"/>
      <c r="L6" s="18"/>
      <c r="M6" s="18"/>
      <c r="N6" s="18"/>
      <c r="O6" s="18"/>
      <c r="P6" s="8"/>
      <c r="Q6" s="10"/>
      <c r="R6" s="158" t="s">
        <v>17</v>
      </c>
      <c r="S6" s="159"/>
      <c r="T6" s="164" t="s">
        <v>18</v>
      </c>
      <c r="U6" s="167" t="s">
        <v>19</v>
      </c>
    </row>
    <row r="7" spans="2:21" ht="13.5" customHeight="1" x14ac:dyDescent="0.15">
      <c r="B7" s="5"/>
      <c r="C7" s="6"/>
      <c r="D7" s="23"/>
      <c r="E7" s="6"/>
      <c r="F7" s="18"/>
      <c r="G7" s="7"/>
      <c r="H7" s="18"/>
      <c r="I7" s="18"/>
      <c r="J7" s="18"/>
      <c r="K7" s="18"/>
      <c r="L7" s="18"/>
      <c r="M7" s="18"/>
      <c r="N7" s="18"/>
      <c r="O7" s="18"/>
      <c r="P7" s="8"/>
      <c r="Q7" s="10"/>
      <c r="R7" s="160"/>
      <c r="S7" s="161"/>
      <c r="T7" s="165"/>
      <c r="U7" s="168"/>
    </row>
    <row r="8" spans="2:21" ht="13.5" customHeight="1" x14ac:dyDescent="0.15">
      <c r="B8" s="5"/>
      <c r="C8" s="6"/>
      <c r="D8" s="35"/>
      <c r="E8" s="30"/>
      <c r="F8" s="28"/>
      <c r="G8" s="31"/>
      <c r="H8" s="28"/>
      <c r="I8" s="28"/>
      <c r="J8" s="28"/>
      <c r="K8" s="28"/>
      <c r="L8" s="28"/>
      <c r="M8" s="28"/>
      <c r="N8" s="28"/>
      <c r="O8" s="109"/>
      <c r="P8" s="8"/>
      <c r="Q8" s="10"/>
      <c r="R8" s="160"/>
      <c r="S8" s="161"/>
      <c r="T8" s="165"/>
      <c r="U8" s="168"/>
    </row>
    <row r="9" spans="2:21" ht="13.5" customHeight="1" x14ac:dyDescent="0.15">
      <c r="B9" s="5"/>
      <c r="C9" s="6"/>
      <c r="D9" s="32"/>
      <c r="E9" s="6" t="s">
        <v>32</v>
      </c>
      <c r="F9" s="18"/>
      <c r="G9" s="7"/>
      <c r="H9" s="18"/>
      <c r="I9" s="18"/>
      <c r="J9" s="18"/>
      <c r="K9" s="18"/>
      <c r="L9" s="18"/>
      <c r="M9" s="18"/>
      <c r="N9" s="18"/>
      <c r="O9" s="110"/>
      <c r="P9" s="8"/>
      <c r="Q9" s="9"/>
      <c r="R9" s="162"/>
      <c r="S9" s="163"/>
      <c r="T9" s="166"/>
      <c r="U9" s="169"/>
    </row>
    <row r="10" spans="2:21" ht="13.5" customHeight="1" x14ac:dyDescent="0.15">
      <c r="B10" s="5"/>
      <c r="C10" s="6"/>
      <c r="D10" s="32"/>
      <c r="E10" s="156" t="s">
        <v>30</v>
      </c>
      <c r="F10" s="116"/>
      <c r="G10" s="119"/>
      <c r="H10" s="116"/>
      <c r="I10" s="116"/>
      <c r="J10" s="116"/>
      <c r="K10" s="116"/>
      <c r="L10" s="116"/>
      <c r="M10" s="116"/>
      <c r="N10" s="116"/>
      <c r="O10" s="110"/>
      <c r="P10" s="8"/>
      <c r="Q10" s="9"/>
      <c r="R10" s="41">
        <v>1</v>
      </c>
      <c r="S10" s="42" t="s">
        <v>20</v>
      </c>
      <c r="T10" s="43">
        <v>840</v>
      </c>
      <c r="U10" s="44">
        <f>$M$19*T10/1000/12/3600</f>
        <v>1.2444444444444443E-3</v>
      </c>
    </row>
    <row r="11" spans="2:21" ht="13.5" customHeight="1" x14ac:dyDescent="0.15">
      <c r="B11" s="5"/>
      <c r="C11" s="6"/>
      <c r="D11" s="32"/>
      <c r="E11" s="156" t="s">
        <v>26</v>
      </c>
      <c r="F11" s="116"/>
      <c r="G11" s="119"/>
      <c r="H11" s="116"/>
      <c r="I11" s="116"/>
      <c r="J11" s="116"/>
      <c r="K11" s="116"/>
      <c r="L11" s="116"/>
      <c r="M11" s="116"/>
      <c r="N11" s="116"/>
      <c r="O11" s="110"/>
      <c r="P11" s="8"/>
      <c r="Q11" s="9"/>
      <c r="R11" s="45">
        <v>2</v>
      </c>
      <c r="S11" s="46" t="s">
        <v>21</v>
      </c>
      <c r="T11" s="45">
        <v>760</v>
      </c>
      <c r="U11" s="44">
        <f>$M$19*T11/1000/12/3600</f>
        <v>1.1259259259259261E-3</v>
      </c>
    </row>
    <row r="12" spans="2:21" ht="13.5" customHeight="1" x14ac:dyDescent="0.15">
      <c r="B12" s="5"/>
      <c r="C12" s="6"/>
      <c r="D12" s="32"/>
      <c r="E12" s="156"/>
      <c r="F12" s="116"/>
      <c r="G12" s="119"/>
      <c r="H12" s="116"/>
      <c r="I12" s="116"/>
      <c r="J12" s="116"/>
      <c r="K12" s="116"/>
      <c r="L12" s="116"/>
      <c r="M12" s="116"/>
      <c r="N12" s="116"/>
      <c r="O12" s="110"/>
      <c r="P12" s="8"/>
      <c r="Q12" s="9"/>
      <c r="R12" s="45">
        <v>3</v>
      </c>
      <c r="S12" s="46" t="s">
        <v>22</v>
      </c>
      <c r="T12" s="45">
        <v>670</v>
      </c>
      <c r="U12" s="44">
        <f>$M$19*T12/1000/12/3600</f>
        <v>9.9259259259259266E-4</v>
      </c>
    </row>
    <row r="13" spans="2:21" ht="13.5" customHeight="1" x14ac:dyDescent="0.15">
      <c r="B13" s="5"/>
      <c r="C13" s="6"/>
      <c r="D13" s="32"/>
      <c r="E13" s="156" t="s">
        <v>31</v>
      </c>
      <c r="F13" s="116"/>
      <c r="G13" s="119"/>
      <c r="H13" s="116"/>
      <c r="I13" s="116"/>
      <c r="J13" s="116"/>
      <c r="K13" s="116"/>
      <c r="L13" s="116"/>
      <c r="M13" s="116"/>
      <c r="N13" s="116"/>
      <c r="O13" s="110"/>
      <c r="P13" s="8"/>
      <c r="Q13" s="9"/>
      <c r="R13" s="45">
        <v>4</v>
      </c>
      <c r="S13" s="46" t="s">
        <v>23</v>
      </c>
      <c r="T13" s="47">
        <v>630</v>
      </c>
      <c r="U13" s="44">
        <f>$M$19*T13/1000/12/3600</f>
        <v>9.3333333333333332E-4</v>
      </c>
    </row>
    <row r="14" spans="2:21" ht="13.5" customHeight="1" x14ac:dyDescent="0.15">
      <c r="B14" s="5"/>
      <c r="C14" s="6"/>
      <c r="D14" s="32"/>
      <c r="E14" s="156" t="s">
        <v>27</v>
      </c>
      <c r="F14" s="116"/>
      <c r="G14" s="119"/>
      <c r="H14" s="116"/>
      <c r="I14" s="116"/>
      <c r="J14" s="116"/>
      <c r="K14" s="116"/>
      <c r="L14" s="116"/>
      <c r="M14" s="116"/>
      <c r="N14" s="116"/>
      <c r="O14" s="110"/>
      <c r="P14" s="8"/>
      <c r="Q14" s="9"/>
      <c r="R14" s="48">
        <v>5</v>
      </c>
      <c r="S14" s="49" t="s">
        <v>24</v>
      </c>
      <c r="T14" s="48">
        <v>540</v>
      </c>
      <c r="U14" s="50">
        <f>$M$19*T14/1000/12/3600</f>
        <v>8.0000000000000015E-4</v>
      </c>
    </row>
    <row r="15" spans="2:21" ht="13.5" customHeight="1" x14ac:dyDescent="0.15">
      <c r="B15" s="5"/>
      <c r="C15" s="6"/>
      <c r="D15" s="32"/>
      <c r="E15" s="156" t="s">
        <v>28</v>
      </c>
      <c r="F15" s="116"/>
      <c r="G15" s="119"/>
      <c r="H15" s="116"/>
      <c r="I15" s="116"/>
      <c r="J15" s="116"/>
      <c r="K15" s="116"/>
      <c r="L15" s="116"/>
      <c r="M15" s="116"/>
      <c r="N15" s="116"/>
      <c r="O15" s="110"/>
      <c r="P15" s="8"/>
      <c r="Q15" s="9"/>
      <c r="R15" s="51"/>
      <c r="S15" s="51"/>
      <c r="T15" s="51"/>
      <c r="U15" s="51"/>
    </row>
    <row r="16" spans="2:21" ht="13.5" customHeight="1" x14ac:dyDescent="0.15">
      <c r="B16" s="5"/>
      <c r="C16" s="6"/>
      <c r="D16" s="32"/>
      <c r="E16" s="156" t="s">
        <v>112</v>
      </c>
      <c r="F16" s="116"/>
      <c r="G16" s="119"/>
      <c r="H16" s="116"/>
      <c r="I16" s="116"/>
      <c r="J16" s="116"/>
      <c r="K16" s="116"/>
      <c r="L16" s="116"/>
      <c r="M16" s="116"/>
      <c r="N16" s="116"/>
      <c r="O16" s="110"/>
      <c r="P16" s="8"/>
      <c r="Q16" s="9"/>
    </row>
    <row r="17" spans="2:38" ht="13.5" customHeight="1" x14ac:dyDescent="0.15">
      <c r="B17" s="5"/>
      <c r="C17" s="6"/>
      <c r="D17" s="32"/>
      <c r="E17" s="156" t="s">
        <v>29</v>
      </c>
      <c r="F17" s="121"/>
      <c r="G17" s="120"/>
      <c r="H17" s="116"/>
      <c r="I17" s="116"/>
      <c r="J17" s="116"/>
      <c r="K17" s="120"/>
      <c r="L17" s="120"/>
      <c r="M17" s="120"/>
      <c r="N17" s="121"/>
      <c r="O17" s="111"/>
      <c r="P17" s="8"/>
      <c r="Q17" s="9"/>
    </row>
    <row r="18" spans="2:38" ht="13.5" customHeight="1" x14ac:dyDescent="0.15">
      <c r="B18" s="5"/>
      <c r="C18" s="6"/>
      <c r="D18" s="32"/>
      <c r="E18" s="102"/>
      <c r="F18" s="18"/>
      <c r="G18" s="11"/>
      <c r="H18" s="18"/>
      <c r="I18" s="18"/>
      <c r="J18" s="18"/>
      <c r="K18" s="18"/>
      <c r="L18" s="18"/>
      <c r="M18" s="18"/>
      <c r="N18" s="18"/>
      <c r="O18" s="110"/>
      <c r="P18" s="8"/>
      <c r="Q18" s="9"/>
    </row>
    <row r="19" spans="2:38" ht="13.5" customHeight="1" x14ac:dyDescent="0.15">
      <c r="B19" s="5"/>
      <c r="C19" s="6"/>
      <c r="D19" s="32"/>
      <c r="E19" s="18"/>
      <c r="F19" s="7"/>
      <c r="G19" s="12"/>
      <c r="H19" s="18"/>
      <c r="I19" s="18"/>
      <c r="J19" s="176" t="s">
        <v>34</v>
      </c>
      <c r="K19" s="176"/>
      <c r="L19" s="176"/>
      <c r="M19" s="24">
        <v>64</v>
      </c>
      <c r="N19" s="26" t="s">
        <v>33</v>
      </c>
      <c r="O19" s="112"/>
      <c r="P19" s="8"/>
      <c r="Q19" s="9"/>
    </row>
    <row r="20" spans="2:38" ht="13.5" customHeight="1" x14ac:dyDescent="0.15">
      <c r="B20" s="5"/>
      <c r="C20" s="6"/>
      <c r="D20" s="33"/>
      <c r="E20" s="34"/>
      <c r="F20" s="27"/>
      <c r="G20" s="25"/>
      <c r="H20" s="29"/>
      <c r="I20" s="29"/>
      <c r="J20" s="29"/>
      <c r="K20" s="25"/>
      <c r="L20" s="25"/>
      <c r="M20" s="25"/>
      <c r="N20" s="27"/>
      <c r="O20" s="113"/>
      <c r="P20" s="8"/>
      <c r="Q20" s="38"/>
      <c r="AK20" s="1"/>
      <c r="AL20" s="1"/>
    </row>
    <row r="21" spans="2:38" ht="13.5" customHeight="1" x14ac:dyDescent="0.15">
      <c r="B21" s="5"/>
      <c r="C21" s="6"/>
      <c r="D21" s="6"/>
      <c r="E21" s="2"/>
      <c r="F21" s="7"/>
      <c r="G21" s="12"/>
      <c r="H21" s="18"/>
      <c r="I21" s="18"/>
      <c r="J21" s="18"/>
      <c r="K21" s="12"/>
      <c r="L21" s="12"/>
      <c r="M21" s="12"/>
      <c r="N21" s="7"/>
      <c r="O21" s="7"/>
      <c r="P21" s="8"/>
      <c r="Q21" s="22"/>
    </row>
    <row r="22" spans="2:38" ht="13.5" customHeight="1" x14ac:dyDescent="0.15">
      <c r="B22" s="5"/>
      <c r="C22" s="6"/>
      <c r="D22" s="6"/>
      <c r="E22" s="2" t="s">
        <v>76</v>
      </c>
      <c r="F22" s="54"/>
      <c r="G22" s="192" t="s">
        <v>20</v>
      </c>
      <c r="H22" s="192"/>
      <c r="I22" s="52"/>
      <c r="J22" s="56" t="s">
        <v>75</v>
      </c>
      <c r="K22" s="53">
        <f>VLOOKUP(G22,S10:T14,2,0)</f>
        <v>840</v>
      </c>
      <c r="L22" s="11" t="s">
        <v>44</v>
      </c>
      <c r="M22" s="11"/>
      <c r="N22" s="18"/>
      <c r="O22" s="8"/>
      <c r="P22" s="103"/>
      <c r="Q22" s="9"/>
    </row>
    <row r="23" spans="2:38" ht="13.5" customHeight="1" x14ac:dyDescent="0.15">
      <c r="B23" s="5"/>
      <c r="C23" s="5"/>
      <c r="D23" s="5"/>
      <c r="E23" s="5"/>
      <c r="F23" s="5"/>
      <c r="G23" s="5"/>
      <c r="H23" s="5"/>
      <c r="I23" s="5"/>
      <c r="J23" s="5"/>
      <c r="K23" s="5"/>
      <c r="L23" s="5"/>
      <c r="M23" s="5"/>
      <c r="N23" s="5"/>
      <c r="O23" s="5"/>
      <c r="P23" s="5"/>
      <c r="Q23" s="9"/>
    </row>
    <row r="24" spans="2:38" ht="13.5" customHeight="1" x14ac:dyDescent="0.15">
      <c r="B24" s="5"/>
      <c r="C24" s="6"/>
      <c r="D24" s="6"/>
      <c r="E24" s="18"/>
      <c r="F24" s="36" t="str">
        <f>"　Ｑ1="&amp;M19&amp;"人×"&amp;K22&amp;"Ｌ/人・日÷1000÷12ｈｒ÷3600s"</f>
        <v>　Ｑ1=64人×840Ｌ/人・日÷1000÷12ｈｒ÷3600s</v>
      </c>
      <c r="G24" s="12"/>
      <c r="H24" s="18"/>
      <c r="I24" s="18"/>
      <c r="J24" s="18"/>
      <c r="K24" s="12"/>
      <c r="L24" s="12"/>
      <c r="M24" s="12"/>
      <c r="N24" s="7"/>
      <c r="O24" s="7"/>
      <c r="P24" s="8"/>
      <c r="Q24" s="9"/>
    </row>
    <row r="25" spans="2:38" ht="13.5" customHeight="1" x14ac:dyDescent="0.15">
      <c r="B25" s="5"/>
      <c r="C25" s="6"/>
      <c r="D25" s="6"/>
      <c r="E25" s="18"/>
      <c r="F25" s="7"/>
      <c r="G25" s="12"/>
      <c r="H25" s="18"/>
      <c r="I25" s="18"/>
      <c r="J25" s="18"/>
      <c r="K25" s="12"/>
      <c r="L25" s="12"/>
      <c r="M25" s="12"/>
      <c r="N25" s="7"/>
      <c r="O25" s="7"/>
      <c r="P25" s="8"/>
      <c r="Q25" s="9"/>
    </row>
    <row r="26" spans="2:38" ht="13.5" customHeight="1" x14ac:dyDescent="0.15">
      <c r="B26" s="5"/>
      <c r="C26" s="6"/>
      <c r="D26" s="6"/>
      <c r="E26" s="18"/>
      <c r="F26" s="7"/>
      <c r="G26" s="12"/>
      <c r="H26" s="18"/>
      <c r="I26" s="18"/>
      <c r="J26" s="117"/>
      <c r="K26" s="13" t="s">
        <v>50</v>
      </c>
      <c r="L26" s="178">
        <f>$M$19*VLOOKUP(G22,S10:T14,2,0)/1000/12/3600</f>
        <v>1.2444444444444443E-3</v>
      </c>
      <c r="M26" s="178"/>
      <c r="N26" s="8" t="s">
        <v>35</v>
      </c>
      <c r="P26" s="8"/>
      <c r="Q26" s="9"/>
      <c r="R26" s="179" t="s">
        <v>10</v>
      </c>
      <c r="S26" s="181" t="s">
        <v>11</v>
      </c>
      <c r="T26" s="183" t="s">
        <v>12</v>
      </c>
      <c r="U26" s="185" t="s">
        <v>13</v>
      </c>
      <c r="V26" s="170" t="s">
        <v>12</v>
      </c>
      <c r="W26" s="181" t="s">
        <v>14</v>
      </c>
      <c r="X26" s="170" t="s">
        <v>12</v>
      </c>
      <c r="Y26" s="172" t="s">
        <v>43</v>
      </c>
      <c r="Z26" s="39" t="s">
        <v>1</v>
      </c>
      <c r="AA26" s="39" t="s">
        <v>2</v>
      </c>
      <c r="AB26" s="39" t="s">
        <v>3</v>
      </c>
      <c r="AC26" s="172" t="s">
        <v>15</v>
      </c>
      <c r="AD26" s="174"/>
      <c r="AK26" s="1"/>
      <c r="AL26" s="1"/>
    </row>
    <row r="27" spans="2:38" ht="13.5" customHeight="1" x14ac:dyDescent="0.15">
      <c r="B27" s="5"/>
      <c r="C27" s="6"/>
      <c r="D27" s="6"/>
      <c r="E27" s="18"/>
      <c r="F27" s="7"/>
      <c r="G27" s="12"/>
      <c r="H27" s="18"/>
      <c r="I27" s="18"/>
      <c r="J27" s="18"/>
      <c r="K27" s="12"/>
      <c r="L27" s="12"/>
      <c r="M27" s="12"/>
      <c r="N27" s="7"/>
      <c r="O27" s="7"/>
      <c r="P27" s="8"/>
      <c r="Q27" s="9"/>
      <c r="R27" s="180"/>
      <c r="S27" s="182"/>
      <c r="T27" s="184"/>
      <c r="U27" s="186"/>
      <c r="V27" s="171"/>
      <c r="W27" s="182"/>
      <c r="X27" s="171"/>
      <c r="Y27" s="173"/>
      <c r="Z27" s="40" t="s">
        <v>37</v>
      </c>
      <c r="AA27" s="59" t="s">
        <v>38</v>
      </c>
      <c r="AB27" s="59" t="s">
        <v>39</v>
      </c>
      <c r="AC27" s="173"/>
      <c r="AD27" s="175"/>
      <c r="AK27" s="1"/>
      <c r="AL27" s="1"/>
    </row>
    <row r="28" spans="2:38" ht="13.5" customHeight="1" x14ac:dyDescent="0.15">
      <c r="B28" s="5"/>
      <c r="C28" s="6"/>
      <c r="D28" s="37" t="s">
        <v>36</v>
      </c>
      <c r="E28" s="37"/>
      <c r="F28" s="7"/>
      <c r="G28" s="12"/>
      <c r="H28" s="18"/>
      <c r="I28" s="18"/>
      <c r="J28" s="18"/>
      <c r="K28" s="12"/>
      <c r="L28" s="12"/>
      <c r="M28" s="12"/>
      <c r="N28" s="7"/>
      <c r="O28" s="7"/>
      <c r="P28" s="8"/>
      <c r="Q28" s="60"/>
      <c r="R28" s="43" t="s">
        <v>85</v>
      </c>
      <c r="S28" s="61">
        <v>114</v>
      </c>
      <c r="T28" s="62" t="s">
        <v>40</v>
      </c>
      <c r="U28" s="63">
        <v>3.1</v>
      </c>
      <c r="V28" s="64" t="s">
        <v>54</v>
      </c>
      <c r="W28" s="61">
        <v>107</v>
      </c>
      <c r="X28" s="65"/>
      <c r="Y28" s="66">
        <f t="shared" ref="Y28:Y37" si="0">PI()*POWER(((W28/1000)/2),2)*(1/0.01)*POWER(((W28/1000)/4),2/3)*POWER($L$32/1000,1/2)</f>
        <v>8.0427881178639481E-3</v>
      </c>
      <c r="Z28" s="82">
        <f>PI()*(W28/2)/1000*(W28/2)/1000</f>
        <v>8.9920235727373853E-3</v>
      </c>
      <c r="AA28" s="82">
        <f t="shared" ref="AA28:AA37" si="1">W28/1000*PI()</f>
        <v>0.33615041393410788</v>
      </c>
      <c r="AB28" s="83">
        <f t="shared" ref="AB28:AB37" si="2">Z28/AA28</f>
        <v>2.6749999999999999E-2</v>
      </c>
      <c r="AC28" s="84">
        <f t="shared" ref="AC28:AC37" si="3">(1/0.01)*POWER((W28/1000)/4,(2/3))*POWER(($L$32/1000),(1/2))</f>
        <v>0.89443583558306128</v>
      </c>
      <c r="AD28" s="90" t="str">
        <f>IF(AND(0.6&lt;AC28,AC28&lt;3),"OK",IF(AC28&gt;=3,"NG",IF(AC28&lt;=0.6,"NG")))</f>
        <v>OK</v>
      </c>
      <c r="AK28" s="1"/>
      <c r="AL28" s="1"/>
    </row>
    <row r="29" spans="2:38" ht="13.5" customHeight="1" x14ac:dyDescent="0.15">
      <c r="B29" s="5"/>
      <c r="C29" s="5"/>
      <c r="D29" s="5"/>
      <c r="E29" s="5"/>
      <c r="F29" s="5"/>
      <c r="G29" s="5"/>
      <c r="H29" s="5"/>
      <c r="I29" s="5"/>
      <c r="J29" s="5"/>
      <c r="K29" s="5"/>
      <c r="L29" s="5"/>
      <c r="M29" s="5"/>
      <c r="N29" s="5"/>
      <c r="O29" s="5"/>
      <c r="P29" s="5"/>
      <c r="Q29" s="60"/>
      <c r="R29" s="45" t="s">
        <v>83</v>
      </c>
      <c r="S29" s="69">
        <v>165</v>
      </c>
      <c r="T29" s="70" t="s">
        <v>41</v>
      </c>
      <c r="U29" s="71">
        <v>5.0999999999999996</v>
      </c>
      <c r="V29" s="72" t="s">
        <v>54</v>
      </c>
      <c r="W29" s="69">
        <v>154</v>
      </c>
      <c r="X29" s="73"/>
      <c r="Y29" s="91">
        <f t="shared" si="0"/>
        <v>2.1237585617986349E-2</v>
      </c>
      <c r="Z29" s="67">
        <f t="shared" ref="Z29:Z37" si="4">PI()*(W29/2)/1000*(W29/2)/1000</f>
        <v>1.8626502843133885E-2</v>
      </c>
      <c r="AA29" s="67">
        <f t="shared" si="1"/>
        <v>0.48380526865282814</v>
      </c>
      <c r="AB29" s="68">
        <f t="shared" si="2"/>
        <v>3.8500000000000006E-2</v>
      </c>
      <c r="AC29" s="92">
        <f t="shared" si="3"/>
        <v>1.1401810526024194</v>
      </c>
      <c r="AD29" s="93" t="str">
        <f>IF(AND(0.6&lt;AC29,AC29&lt;3),"OK",IF(AC29&gt;=3,"NG",IF(AC29&lt;=0.6,"NG")))</f>
        <v>OK</v>
      </c>
      <c r="AK29" s="1"/>
      <c r="AL29" s="1"/>
    </row>
    <row r="30" spans="2:38" ht="13.5" customHeight="1" x14ac:dyDescent="0.15">
      <c r="B30" s="5"/>
      <c r="C30" s="6"/>
      <c r="D30" s="6"/>
      <c r="E30" s="2" t="s">
        <v>77</v>
      </c>
      <c r="F30" s="5"/>
      <c r="G30" s="13"/>
      <c r="H30" s="14"/>
      <c r="I30" s="14"/>
      <c r="J30" s="14"/>
      <c r="K30" s="18"/>
      <c r="L30" s="18"/>
      <c r="M30" s="18"/>
      <c r="N30" s="12"/>
      <c r="O30" s="12"/>
      <c r="P30" s="8"/>
      <c r="Q30" s="74"/>
      <c r="R30" s="45" t="s">
        <v>86</v>
      </c>
      <c r="S30" s="69">
        <v>216</v>
      </c>
      <c r="T30" s="70" t="s">
        <v>55</v>
      </c>
      <c r="U30" s="71">
        <v>6.5</v>
      </c>
      <c r="V30" s="72" t="s">
        <v>56</v>
      </c>
      <c r="W30" s="69">
        <v>202</v>
      </c>
      <c r="X30" s="73"/>
      <c r="Y30" s="91">
        <f t="shared" si="0"/>
        <v>4.3784480950981225E-2</v>
      </c>
      <c r="Z30" s="67">
        <f t="shared" si="4"/>
        <v>3.2047386659269483E-2</v>
      </c>
      <c r="AA30" s="67">
        <f t="shared" si="1"/>
        <v>0.63460171602513826</v>
      </c>
      <c r="AB30" s="68">
        <f t="shared" si="2"/>
        <v>5.0500000000000003E-2</v>
      </c>
      <c r="AC30" s="92">
        <f t="shared" si="3"/>
        <v>1.3662418535558458</v>
      </c>
      <c r="AD30" s="93" t="str">
        <f t="shared" ref="AD30:AD36" si="5">IF(AND(0.6&lt;AC30,AC30&lt;3),"OK",IF(AC30&gt;=3,"NG",IF(AC30&lt;=0.6,"NG")))</f>
        <v>OK</v>
      </c>
      <c r="AK30" s="1"/>
      <c r="AL30" s="1"/>
    </row>
    <row r="31" spans="2:38" ht="13.5" customHeight="1" x14ac:dyDescent="0.15">
      <c r="B31" s="5"/>
      <c r="C31" s="5"/>
      <c r="D31" s="5"/>
      <c r="E31" s="5"/>
      <c r="F31" s="5"/>
      <c r="G31" s="5"/>
      <c r="H31" s="5"/>
      <c r="I31" s="5"/>
      <c r="J31" s="5"/>
      <c r="K31" s="5"/>
      <c r="L31" s="5"/>
      <c r="M31" s="5"/>
      <c r="N31" s="5"/>
      <c r="O31" s="5"/>
      <c r="P31" s="5"/>
      <c r="Q31" s="74"/>
      <c r="R31" s="45" t="s">
        <v>87</v>
      </c>
      <c r="S31" s="69">
        <v>267</v>
      </c>
      <c r="T31" s="70" t="s">
        <v>57</v>
      </c>
      <c r="U31" s="71">
        <v>7.8</v>
      </c>
      <c r="V31" s="72" t="s">
        <v>58</v>
      </c>
      <c r="W31" s="69">
        <v>250</v>
      </c>
      <c r="X31" s="73"/>
      <c r="Y31" s="91">
        <f t="shared" si="0"/>
        <v>7.7307787391657695E-2</v>
      </c>
      <c r="Z31" s="67">
        <f t="shared" si="4"/>
        <v>4.9087385212340517E-2</v>
      </c>
      <c r="AA31" s="67">
        <f t="shared" si="1"/>
        <v>0.78539816339744828</v>
      </c>
      <c r="AB31" s="68">
        <f t="shared" si="2"/>
        <v>6.25E-2</v>
      </c>
      <c r="AC31" s="92">
        <f t="shared" si="3"/>
        <v>1.574901312368592</v>
      </c>
      <c r="AD31" s="93" t="str">
        <f t="shared" si="5"/>
        <v>OK</v>
      </c>
      <c r="AK31" s="1"/>
      <c r="AL31" s="1"/>
    </row>
    <row r="32" spans="2:38" ht="13.5" customHeight="1" x14ac:dyDescent="0.15">
      <c r="B32" s="5"/>
      <c r="C32" s="6"/>
      <c r="D32" s="6"/>
      <c r="E32" s="188" t="s">
        <v>46</v>
      </c>
      <c r="F32" s="188"/>
      <c r="G32" s="54" t="s">
        <v>110</v>
      </c>
      <c r="H32" s="2" t="s">
        <v>111</v>
      </c>
      <c r="I32" s="55" t="s">
        <v>84</v>
      </c>
      <c r="J32" s="17"/>
      <c r="K32" s="15" t="s">
        <v>48</v>
      </c>
      <c r="L32" s="57">
        <v>10</v>
      </c>
      <c r="M32" s="2" t="s">
        <v>45</v>
      </c>
      <c r="O32" s="5"/>
      <c r="P32" s="8"/>
      <c r="Q32" s="74"/>
      <c r="R32" s="45" t="s">
        <v>88</v>
      </c>
      <c r="S32" s="69">
        <v>318</v>
      </c>
      <c r="T32" s="70" t="s">
        <v>59</v>
      </c>
      <c r="U32" s="71">
        <v>9.1999999999999993</v>
      </c>
      <c r="V32" s="72" t="s">
        <v>60</v>
      </c>
      <c r="W32" s="69">
        <v>298</v>
      </c>
      <c r="X32" s="73"/>
      <c r="Y32" s="91">
        <f t="shared" si="0"/>
        <v>0.1234885216143235</v>
      </c>
      <c r="Z32" s="67">
        <f t="shared" si="4"/>
        <v>6.9746498502347001E-2</v>
      </c>
      <c r="AA32" s="67">
        <f t="shared" si="1"/>
        <v>0.9361946107697583</v>
      </c>
      <c r="AB32" s="68">
        <f t="shared" si="2"/>
        <v>7.4500000000000011E-2</v>
      </c>
      <c r="AC32" s="92">
        <f t="shared" si="3"/>
        <v>1.7705336363253856</v>
      </c>
      <c r="AD32" s="93" t="str">
        <f t="shared" si="5"/>
        <v>OK</v>
      </c>
      <c r="AK32" s="1"/>
      <c r="AL32" s="1"/>
    </row>
    <row r="33" spans="2:38" ht="13.5" customHeight="1" x14ac:dyDescent="0.15">
      <c r="B33" s="5"/>
      <c r="C33" s="5"/>
      <c r="D33" s="5"/>
      <c r="E33" s="5"/>
      <c r="F33" s="5"/>
      <c r="G33" s="5"/>
      <c r="H33" s="2"/>
      <c r="I33" s="5"/>
      <c r="J33" s="5"/>
      <c r="K33" s="5"/>
      <c r="L33" s="5"/>
      <c r="M33" s="5"/>
      <c r="O33" s="5"/>
      <c r="P33" s="5"/>
      <c r="Q33" s="74"/>
      <c r="R33" s="45" t="s">
        <v>89</v>
      </c>
      <c r="S33" s="69">
        <v>370</v>
      </c>
      <c r="T33" s="70" t="s">
        <v>61</v>
      </c>
      <c r="U33" s="71">
        <v>10.5</v>
      </c>
      <c r="V33" s="72" t="s">
        <v>60</v>
      </c>
      <c r="W33" s="69">
        <v>348</v>
      </c>
      <c r="X33" s="73"/>
      <c r="Y33" s="91">
        <f t="shared" si="0"/>
        <v>0.18675025536070614</v>
      </c>
      <c r="Z33" s="67">
        <f t="shared" si="4"/>
        <v>9.5114859180084568E-2</v>
      </c>
      <c r="AA33" s="67">
        <f t="shared" si="1"/>
        <v>1.093274243449248</v>
      </c>
      <c r="AB33" s="68">
        <f t="shared" si="2"/>
        <v>8.6999999999999994E-2</v>
      </c>
      <c r="AC33" s="92">
        <f t="shared" si="3"/>
        <v>1.9634183025716814</v>
      </c>
      <c r="AD33" s="93" t="str">
        <f t="shared" si="5"/>
        <v>OK</v>
      </c>
      <c r="AK33" s="1"/>
      <c r="AL33" s="1"/>
    </row>
    <row r="34" spans="2:38" ht="13.5" customHeight="1" x14ac:dyDescent="0.15">
      <c r="B34" s="5"/>
      <c r="C34" s="6"/>
      <c r="D34" s="6"/>
      <c r="E34" s="188" t="s">
        <v>47</v>
      </c>
      <c r="F34" s="188"/>
      <c r="G34" s="54" t="s">
        <v>110</v>
      </c>
      <c r="H34" s="2" t="s">
        <v>111</v>
      </c>
      <c r="I34" s="55" t="s">
        <v>82</v>
      </c>
      <c r="J34" s="17"/>
      <c r="K34" s="15" t="s">
        <v>48</v>
      </c>
      <c r="L34" s="57">
        <v>2</v>
      </c>
      <c r="M34" s="2" t="s">
        <v>45</v>
      </c>
      <c r="O34" s="5"/>
      <c r="P34" s="8"/>
      <c r="Q34" s="74"/>
      <c r="R34" s="45" t="s">
        <v>90</v>
      </c>
      <c r="S34" s="69">
        <v>420</v>
      </c>
      <c r="T34" s="70" t="s">
        <v>62</v>
      </c>
      <c r="U34" s="71">
        <v>11.8</v>
      </c>
      <c r="V34" s="72" t="s">
        <v>63</v>
      </c>
      <c r="W34" s="69">
        <v>395</v>
      </c>
      <c r="X34" s="73"/>
      <c r="Y34" s="91">
        <f t="shared" si="0"/>
        <v>0.26180351641665051</v>
      </c>
      <c r="Z34" s="67">
        <f t="shared" si="4"/>
        <v>0.12254174844408688</v>
      </c>
      <c r="AA34" s="67">
        <f t="shared" si="1"/>
        <v>1.2409290981679684</v>
      </c>
      <c r="AB34" s="68">
        <f t="shared" si="2"/>
        <v>9.8750000000000004E-2</v>
      </c>
      <c r="AC34" s="92">
        <f t="shared" si="3"/>
        <v>2.1364434549104359</v>
      </c>
      <c r="AD34" s="93" t="str">
        <f t="shared" si="5"/>
        <v>OK</v>
      </c>
      <c r="AK34" s="1"/>
      <c r="AL34" s="1"/>
    </row>
    <row r="35" spans="2:38" ht="13.5" customHeight="1" x14ac:dyDescent="0.15">
      <c r="B35" s="5"/>
      <c r="C35" s="6"/>
      <c r="D35" s="6"/>
      <c r="E35" s="18"/>
      <c r="F35" s="7"/>
      <c r="G35" s="12"/>
      <c r="H35" s="18"/>
      <c r="I35" s="18"/>
      <c r="J35" s="18"/>
      <c r="K35" s="12"/>
      <c r="L35" s="12"/>
      <c r="M35" s="12"/>
      <c r="N35" s="7"/>
      <c r="O35" s="7"/>
      <c r="P35" s="8"/>
      <c r="Q35" s="74"/>
      <c r="R35" s="45" t="s">
        <v>91</v>
      </c>
      <c r="S35" s="69">
        <v>470</v>
      </c>
      <c r="T35" s="70" t="s">
        <v>64</v>
      </c>
      <c r="U35" s="71">
        <v>13.2</v>
      </c>
      <c r="V35" s="72" t="s">
        <v>65</v>
      </c>
      <c r="W35" s="69">
        <v>442</v>
      </c>
      <c r="X35" s="73"/>
      <c r="Y35" s="91">
        <f t="shared" si="0"/>
        <v>0.35332627820015283</v>
      </c>
      <c r="Z35" s="67">
        <f t="shared" si="4"/>
        <v>0.1534385267939791</v>
      </c>
      <c r="AA35" s="67">
        <f t="shared" si="1"/>
        <v>1.3885839528866886</v>
      </c>
      <c r="AB35" s="68">
        <f t="shared" si="2"/>
        <v>0.1105</v>
      </c>
      <c r="AC35" s="92">
        <f t="shared" si="3"/>
        <v>2.3027220449956594</v>
      </c>
      <c r="AD35" s="93" t="str">
        <f t="shared" si="5"/>
        <v>OK</v>
      </c>
      <c r="AK35" s="1"/>
      <c r="AL35" s="1"/>
    </row>
    <row r="36" spans="2:38" ht="13.5" customHeight="1" x14ac:dyDescent="0.15">
      <c r="B36" s="5"/>
      <c r="C36" s="6"/>
      <c r="D36" s="6"/>
      <c r="E36" s="18"/>
      <c r="F36" s="7"/>
      <c r="G36" s="12"/>
      <c r="H36" s="18"/>
      <c r="I36" s="18"/>
      <c r="J36" s="18"/>
      <c r="K36" s="12"/>
      <c r="L36" s="12"/>
      <c r="M36" s="12"/>
      <c r="N36" s="7"/>
      <c r="O36" s="7"/>
      <c r="P36" s="8"/>
      <c r="Q36" s="74"/>
      <c r="R36" s="45" t="s">
        <v>92</v>
      </c>
      <c r="S36" s="69">
        <v>520</v>
      </c>
      <c r="T36" s="70" t="s">
        <v>16</v>
      </c>
      <c r="U36" s="71">
        <v>14.6</v>
      </c>
      <c r="V36" s="72" t="s">
        <v>66</v>
      </c>
      <c r="W36" s="69">
        <v>489</v>
      </c>
      <c r="X36" s="73"/>
      <c r="Y36" s="91">
        <f t="shared" si="0"/>
        <v>0.46260129565608238</v>
      </c>
      <c r="Z36" s="67">
        <f t="shared" si="4"/>
        <v>0.18780519422976122</v>
      </c>
      <c r="AA36" s="67">
        <f t="shared" si="1"/>
        <v>1.5362388076054088</v>
      </c>
      <c r="AB36" s="68">
        <f t="shared" si="2"/>
        <v>0.12225</v>
      </c>
      <c r="AC36" s="92">
        <f t="shared" si="3"/>
        <v>2.4631975571992708</v>
      </c>
      <c r="AD36" s="93" t="str">
        <f t="shared" si="5"/>
        <v>OK</v>
      </c>
      <c r="AK36" s="1"/>
      <c r="AL36" s="1"/>
    </row>
    <row r="37" spans="2:38" ht="13.5" customHeight="1" x14ac:dyDescent="0.15">
      <c r="B37" s="5"/>
      <c r="C37" s="6"/>
      <c r="D37" s="6"/>
      <c r="E37" s="2" t="s">
        <v>79</v>
      </c>
      <c r="F37" s="7"/>
      <c r="G37" s="13" t="s">
        <v>5</v>
      </c>
      <c r="H37" s="14" t="s">
        <v>6</v>
      </c>
      <c r="I37" s="14"/>
      <c r="J37" s="14"/>
      <c r="K37" s="12"/>
      <c r="L37" s="12"/>
      <c r="M37" s="12"/>
      <c r="N37" s="7"/>
      <c r="O37" s="7"/>
      <c r="P37" s="8"/>
      <c r="Q37" s="74"/>
      <c r="R37" s="48" t="s">
        <v>93</v>
      </c>
      <c r="S37" s="75">
        <v>630</v>
      </c>
      <c r="T37" s="76" t="s">
        <v>67</v>
      </c>
      <c r="U37" s="77">
        <v>17.8</v>
      </c>
      <c r="V37" s="78" t="s">
        <v>68</v>
      </c>
      <c r="W37" s="75">
        <v>592</v>
      </c>
      <c r="X37" s="79"/>
      <c r="Y37" s="94">
        <f t="shared" si="0"/>
        <v>0.77014843707992986</v>
      </c>
      <c r="Z37" s="80">
        <f t="shared" si="4"/>
        <v>0.27525378193692329</v>
      </c>
      <c r="AA37" s="80">
        <f t="shared" si="1"/>
        <v>1.8598228509251575</v>
      </c>
      <c r="AB37" s="81">
        <f t="shared" si="2"/>
        <v>0.14799999999999999</v>
      </c>
      <c r="AC37" s="95">
        <f t="shared" si="3"/>
        <v>2.7979576943884314</v>
      </c>
      <c r="AD37" s="96" t="str">
        <f>IF(AND(0.6&lt;AC37,AC37&lt;3),"OK",IF(AC37&gt;=3,"NG",IF(AC37&lt;=0.6,"NG")))</f>
        <v>OK</v>
      </c>
      <c r="AK37" s="1"/>
      <c r="AL37" s="1"/>
    </row>
    <row r="38" spans="2:38" ht="13.5" customHeight="1" x14ac:dyDescent="0.15">
      <c r="B38" s="5"/>
      <c r="C38" s="6"/>
      <c r="D38" s="6"/>
      <c r="E38" s="18"/>
      <c r="F38" s="7"/>
      <c r="G38" s="5"/>
      <c r="H38" s="5"/>
      <c r="I38" s="5"/>
      <c r="J38" s="5"/>
      <c r="K38" s="5"/>
      <c r="L38" s="5"/>
      <c r="M38" s="5"/>
      <c r="N38" s="5"/>
      <c r="O38" s="5"/>
      <c r="P38" s="8"/>
      <c r="Q38" s="60"/>
      <c r="AK38" s="1"/>
      <c r="AL38" s="1"/>
    </row>
    <row r="39" spans="2:38" ht="13.5" customHeight="1" x14ac:dyDescent="0.15">
      <c r="B39" s="5"/>
      <c r="C39" s="6"/>
      <c r="D39" s="6"/>
      <c r="E39" s="18"/>
      <c r="F39" s="7"/>
      <c r="G39" s="16" t="s">
        <v>7</v>
      </c>
      <c r="H39" s="2" t="s">
        <v>53</v>
      </c>
      <c r="I39" s="2"/>
      <c r="J39" s="2"/>
      <c r="K39" s="5"/>
      <c r="L39" s="5"/>
      <c r="M39" s="5"/>
      <c r="N39" s="5"/>
      <c r="O39" s="5"/>
      <c r="P39" s="8"/>
      <c r="Q39" s="9"/>
      <c r="R39" s="179" t="s">
        <v>10</v>
      </c>
      <c r="S39" s="181" t="s">
        <v>11</v>
      </c>
      <c r="T39" s="183" t="s">
        <v>12</v>
      </c>
      <c r="U39" s="185" t="s">
        <v>13</v>
      </c>
      <c r="V39" s="170" t="s">
        <v>12</v>
      </c>
      <c r="W39" s="181" t="s">
        <v>14</v>
      </c>
      <c r="X39" s="170" t="s">
        <v>12</v>
      </c>
      <c r="Y39" s="172" t="s">
        <v>43</v>
      </c>
      <c r="Z39" s="39" t="s">
        <v>1</v>
      </c>
      <c r="AA39" s="39" t="s">
        <v>2</v>
      </c>
      <c r="AB39" s="39" t="s">
        <v>3</v>
      </c>
      <c r="AC39" s="172" t="s">
        <v>15</v>
      </c>
      <c r="AD39" s="174"/>
      <c r="AK39" s="1"/>
      <c r="AL39" s="1"/>
    </row>
    <row r="40" spans="2:38" ht="13.5" customHeight="1" x14ac:dyDescent="0.15">
      <c r="B40" s="5"/>
      <c r="C40" s="6"/>
      <c r="D40" s="6"/>
      <c r="E40" s="18"/>
      <c r="F40" s="7"/>
      <c r="G40" s="15" t="s">
        <v>4</v>
      </c>
      <c r="H40" s="187">
        <f>VLOOKUP(I32,R28:AD37,9,0)</f>
        <v>8.9920235727373853E-3</v>
      </c>
      <c r="I40" s="187"/>
      <c r="J40" s="14" t="s">
        <v>78</v>
      </c>
      <c r="K40" s="5"/>
      <c r="L40" s="5"/>
      <c r="M40" s="5"/>
      <c r="N40" s="5"/>
      <c r="O40" s="5"/>
      <c r="P40" s="8"/>
      <c r="Q40" s="9"/>
      <c r="R40" s="180"/>
      <c r="S40" s="182"/>
      <c r="T40" s="184"/>
      <c r="U40" s="186"/>
      <c r="V40" s="171"/>
      <c r="W40" s="182"/>
      <c r="X40" s="171"/>
      <c r="Y40" s="173"/>
      <c r="Z40" s="40" t="s">
        <v>37</v>
      </c>
      <c r="AA40" s="59" t="s">
        <v>38</v>
      </c>
      <c r="AB40" s="59" t="s">
        <v>39</v>
      </c>
      <c r="AC40" s="173"/>
      <c r="AD40" s="175"/>
      <c r="AK40" s="1"/>
      <c r="AL40" s="1"/>
    </row>
    <row r="41" spans="2:38" ht="13.5" customHeight="1" x14ac:dyDescent="0.15">
      <c r="B41" s="5"/>
      <c r="C41" s="6"/>
      <c r="D41" s="6"/>
      <c r="E41" s="18"/>
      <c r="F41" s="7"/>
      <c r="G41" s="5"/>
      <c r="H41" s="5"/>
      <c r="I41" s="5"/>
      <c r="J41" s="5"/>
      <c r="K41" s="5"/>
      <c r="L41" s="5"/>
      <c r="M41" s="5"/>
      <c r="N41" s="5"/>
      <c r="O41" s="5"/>
      <c r="P41" s="8"/>
      <c r="Q41" s="9"/>
      <c r="R41" s="45" t="s">
        <v>83</v>
      </c>
      <c r="S41" s="61">
        <v>165</v>
      </c>
      <c r="T41" s="62" t="s">
        <v>41</v>
      </c>
      <c r="U41" s="63">
        <v>5.0999999999999996</v>
      </c>
      <c r="V41" s="64" t="s">
        <v>54</v>
      </c>
      <c r="W41" s="61">
        <v>154</v>
      </c>
      <c r="X41" s="65"/>
      <c r="Y41" s="66">
        <f t="shared" ref="Y41:Y49" si="6">PI()*POWER(((W41/1000)/2),2)*(1/0.01)*POWER(((W41/1000)/4),2/3)*POWER($L$34/1000,1/2)</f>
        <v>9.4977370239578713E-3</v>
      </c>
      <c r="Z41" s="82">
        <f t="shared" ref="Z41:Z65" si="7">PI()*(W41/2)/1000*(W41/2)/1000</f>
        <v>1.8626502843133885E-2</v>
      </c>
      <c r="AA41" s="82">
        <f t="shared" ref="AA41:AA65" si="8">W41/1000*PI()</f>
        <v>0.48380526865282814</v>
      </c>
      <c r="AB41" s="83">
        <f t="shared" ref="AB41:AB65" si="9">Z41/AA41</f>
        <v>3.8500000000000006E-2</v>
      </c>
      <c r="AC41" s="84">
        <f t="shared" ref="AC41:AC49" si="10">(1/0.01)*POWER((W41/1000)/4,(2/3))*POWER(($L$34/1000),(1/2))</f>
        <v>0.50990446805525469</v>
      </c>
      <c r="AD41" s="90" t="str">
        <f>IF(AND(0.6&lt;AC41,AC41&lt;3),"OK",IF(AC41&gt;=3,"NG",IF(AC41&lt;=0.6,"NG")))</f>
        <v>NG</v>
      </c>
      <c r="AK41" s="1"/>
      <c r="AL41" s="1"/>
    </row>
    <row r="42" spans="2:38" ht="13.5" customHeight="1" x14ac:dyDescent="0.15">
      <c r="B42" s="5"/>
      <c r="C42" s="6"/>
      <c r="D42" s="6"/>
      <c r="E42" s="18"/>
      <c r="F42" s="7"/>
      <c r="G42" s="15" t="s">
        <v>8</v>
      </c>
      <c r="H42" s="17" t="s">
        <v>52</v>
      </c>
      <c r="I42" s="17"/>
      <c r="J42" s="17"/>
      <c r="K42" s="12"/>
      <c r="L42" s="12"/>
      <c r="M42" s="12"/>
      <c r="N42" s="7"/>
      <c r="O42" s="7"/>
      <c r="P42" s="8"/>
      <c r="Q42" s="9"/>
      <c r="R42" s="45" t="s">
        <v>86</v>
      </c>
      <c r="S42" s="69">
        <v>216</v>
      </c>
      <c r="T42" s="70" t="s">
        <v>55</v>
      </c>
      <c r="U42" s="71">
        <v>6.5</v>
      </c>
      <c r="V42" s="72" t="s">
        <v>56</v>
      </c>
      <c r="W42" s="69">
        <v>202</v>
      </c>
      <c r="X42" s="73"/>
      <c r="Y42" s="91">
        <f t="shared" si="6"/>
        <v>1.958101515318773E-2</v>
      </c>
      <c r="Z42" s="67">
        <f t="shared" si="7"/>
        <v>3.2047386659269483E-2</v>
      </c>
      <c r="AA42" s="67">
        <f t="shared" si="8"/>
        <v>0.63460171602513826</v>
      </c>
      <c r="AB42" s="68">
        <f t="shared" si="9"/>
        <v>5.0500000000000003E-2</v>
      </c>
      <c r="AC42" s="92">
        <f t="shared" si="10"/>
        <v>0.61100193165123673</v>
      </c>
      <c r="AD42" s="93" t="str">
        <f>IF(AND(0.6&lt;AC42,AC42&lt;3),"OK",IF(AC42&gt;=3,"NG",IF(AC42&lt;=0.6,"NG")))</f>
        <v>OK</v>
      </c>
      <c r="AK42" s="1"/>
      <c r="AL42" s="1"/>
    </row>
    <row r="43" spans="2:38" ht="13.5" customHeight="1" x14ac:dyDescent="0.15">
      <c r="B43" s="5"/>
      <c r="C43" s="6"/>
      <c r="D43" s="6"/>
      <c r="E43" s="18"/>
      <c r="F43" s="7"/>
      <c r="G43" s="15" t="s">
        <v>4</v>
      </c>
      <c r="H43" s="187">
        <f>VLOOKUP(I32,R28:AD37,12,0)</f>
        <v>0.89443583558306128</v>
      </c>
      <c r="I43" s="187"/>
      <c r="J43" s="17" t="s">
        <v>9</v>
      </c>
      <c r="K43" s="12"/>
      <c r="L43" s="15"/>
      <c r="M43" s="118"/>
      <c r="N43" s="7"/>
      <c r="O43" s="7"/>
      <c r="P43" s="8"/>
      <c r="Q43" s="9"/>
      <c r="R43" s="45" t="s">
        <v>87</v>
      </c>
      <c r="S43" s="69">
        <v>267</v>
      </c>
      <c r="T43" s="70" t="s">
        <v>57</v>
      </c>
      <c r="U43" s="71">
        <v>7.8</v>
      </c>
      <c r="V43" s="72" t="s">
        <v>58</v>
      </c>
      <c r="W43" s="69">
        <v>250</v>
      </c>
      <c r="X43" s="73"/>
      <c r="Y43" s="91">
        <f t="shared" si="6"/>
        <v>3.457309355956955E-2</v>
      </c>
      <c r="Z43" s="67">
        <f t="shared" si="7"/>
        <v>4.9087385212340517E-2</v>
      </c>
      <c r="AA43" s="67">
        <f t="shared" si="8"/>
        <v>0.78539816339744828</v>
      </c>
      <c r="AB43" s="68">
        <f t="shared" si="9"/>
        <v>6.25E-2</v>
      </c>
      <c r="AC43" s="92">
        <f t="shared" si="10"/>
        <v>0.70431727846196035</v>
      </c>
      <c r="AD43" s="93" t="str">
        <f t="shared" ref="AD43:AD49" si="11">IF(AND(0.6&lt;AC43,AC43&lt;3),"OK",IF(AC43&gt;=3,"NG",IF(AC43&lt;=0.6,"NG")))</f>
        <v>OK</v>
      </c>
      <c r="AK43" s="1"/>
      <c r="AL43" s="1"/>
    </row>
    <row r="44" spans="2:38" ht="13.5" customHeight="1" x14ac:dyDescent="0.15">
      <c r="B44" s="5"/>
      <c r="C44" s="6"/>
      <c r="D44" s="6"/>
      <c r="E44" s="18"/>
      <c r="F44" s="7"/>
      <c r="G44" s="5"/>
      <c r="H44" s="5"/>
      <c r="I44" s="5"/>
      <c r="J44" s="5"/>
      <c r="K44" s="5"/>
      <c r="L44" s="5"/>
      <c r="M44" s="5"/>
      <c r="N44" s="5"/>
      <c r="O44" s="7"/>
      <c r="P44" s="8"/>
      <c r="Q44" s="9"/>
      <c r="R44" s="45" t="s">
        <v>88</v>
      </c>
      <c r="S44" s="69">
        <v>318</v>
      </c>
      <c r="T44" s="70" t="s">
        <v>59</v>
      </c>
      <c r="U44" s="71">
        <v>9.1999999999999993</v>
      </c>
      <c r="V44" s="72" t="s">
        <v>60</v>
      </c>
      <c r="W44" s="69">
        <v>298</v>
      </c>
      <c r="X44" s="73"/>
      <c r="Y44" s="91">
        <f t="shared" si="6"/>
        <v>5.5225745754115881E-2</v>
      </c>
      <c r="Z44" s="67">
        <f t="shared" si="7"/>
        <v>6.9746498502347001E-2</v>
      </c>
      <c r="AA44" s="67">
        <f t="shared" si="8"/>
        <v>0.9361946107697583</v>
      </c>
      <c r="AB44" s="68">
        <f t="shared" si="9"/>
        <v>7.4500000000000011E-2</v>
      </c>
      <c r="AC44" s="92">
        <f t="shared" si="10"/>
        <v>0.79180671345469067</v>
      </c>
      <c r="AD44" s="93" t="str">
        <f t="shared" si="11"/>
        <v>OK</v>
      </c>
      <c r="AK44" s="1"/>
      <c r="AL44" s="1"/>
    </row>
    <row r="45" spans="2:38" ht="13.5" customHeight="1" x14ac:dyDescent="0.15">
      <c r="B45" s="5"/>
      <c r="C45" s="18"/>
      <c r="D45" s="18"/>
      <c r="E45" s="18"/>
      <c r="F45" s="18"/>
      <c r="G45" s="13" t="s">
        <v>5</v>
      </c>
      <c r="H45" s="190">
        <f>VLOOKUP(I32,R28:AD37,8,0)</f>
        <v>8.0427881178639481E-3</v>
      </c>
      <c r="I45" s="190"/>
      <c r="J45" s="8" t="s">
        <v>35</v>
      </c>
      <c r="K45" s="2"/>
      <c r="L45" s="2"/>
      <c r="M45" s="2"/>
      <c r="N45" s="5"/>
      <c r="O45" s="7"/>
      <c r="P45" s="8"/>
      <c r="Q45" s="9"/>
      <c r="R45" s="45" t="s">
        <v>89</v>
      </c>
      <c r="S45" s="69">
        <v>370</v>
      </c>
      <c r="T45" s="70" t="s">
        <v>61</v>
      </c>
      <c r="U45" s="71">
        <v>10.5</v>
      </c>
      <c r="V45" s="72" t="s">
        <v>60</v>
      </c>
      <c r="W45" s="69">
        <v>348</v>
      </c>
      <c r="X45" s="73"/>
      <c r="Y45" s="91">
        <f t="shared" si="6"/>
        <v>8.3517253160396682E-2</v>
      </c>
      <c r="Z45" s="67">
        <f t="shared" si="7"/>
        <v>9.5114859180084568E-2</v>
      </c>
      <c r="AA45" s="67">
        <f t="shared" si="8"/>
        <v>1.093274243449248</v>
      </c>
      <c r="AB45" s="68">
        <f t="shared" si="9"/>
        <v>8.6999999999999994E-2</v>
      </c>
      <c r="AC45" s="92">
        <f t="shared" si="10"/>
        <v>0.87806735856350582</v>
      </c>
      <c r="AD45" s="93" t="str">
        <f t="shared" si="11"/>
        <v>OK</v>
      </c>
      <c r="AK45" s="1"/>
      <c r="AL45" s="1"/>
    </row>
    <row r="46" spans="2:38" ht="13.5" customHeight="1" x14ac:dyDescent="0.15">
      <c r="B46" s="5"/>
      <c r="C46" s="6"/>
      <c r="D46" s="6"/>
      <c r="E46" s="6"/>
      <c r="F46" s="6"/>
      <c r="G46" s="18"/>
      <c r="H46" s="18"/>
      <c r="I46" s="18"/>
      <c r="J46" s="18"/>
      <c r="K46" s="18"/>
      <c r="L46" s="18"/>
      <c r="M46" s="18"/>
      <c r="N46" s="18"/>
      <c r="O46" s="5"/>
      <c r="P46" s="8"/>
      <c r="Q46" s="9"/>
      <c r="R46" s="45" t="s">
        <v>90</v>
      </c>
      <c r="S46" s="69">
        <v>420</v>
      </c>
      <c r="T46" s="70" t="s">
        <v>62</v>
      </c>
      <c r="U46" s="71">
        <v>11.8</v>
      </c>
      <c r="V46" s="72" t="s">
        <v>63</v>
      </c>
      <c r="W46" s="69">
        <v>395</v>
      </c>
      <c r="X46" s="73"/>
      <c r="Y46" s="91">
        <f t="shared" si="6"/>
        <v>0.11708209189122254</v>
      </c>
      <c r="Z46" s="67">
        <f t="shared" si="7"/>
        <v>0.12254174844408688</v>
      </c>
      <c r="AA46" s="67">
        <f t="shared" si="8"/>
        <v>1.2409290981679684</v>
      </c>
      <c r="AB46" s="68">
        <f t="shared" si="9"/>
        <v>9.8750000000000004E-2</v>
      </c>
      <c r="AC46" s="92">
        <f t="shared" si="10"/>
        <v>0.95544655905284837</v>
      </c>
      <c r="AD46" s="93" t="str">
        <f t="shared" si="11"/>
        <v>OK</v>
      </c>
      <c r="AK46" s="1"/>
      <c r="AL46" s="1"/>
    </row>
    <row r="47" spans="2:38" ht="13.5" customHeight="1" x14ac:dyDescent="0.15">
      <c r="B47" s="5"/>
      <c r="C47" s="18"/>
      <c r="D47" s="18"/>
      <c r="E47" s="18"/>
      <c r="F47" s="18"/>
      <c r="G47" s="23" t="str">
        <f>IF(AND(L26&lt;H45),"Q1&lt;Q2よりOK",IF(L26=H45,"Q1＝Q2よりNG",IF(L26&gt;H45,"Q1＞Q2よりNG")))</f>
        <v>Q1&lt;Q2よりOK</v>
      </c>
      <c r="H47" s="23"/>
      <c r="I47" s="19"/>
      <c r="J47" s="19"/>
      <c r="K47" s="18"/>
      <c r="L47" s="18"/>
      <c r="M47" s="18"/>
      <c r="N47" s="18"/>
      <c r="O47" s="18"/>
      <c r="P47" s="8"/>
      <c r="Q47" s="9"/>
      <c r="R47" s="45" t="s">
        <v>91</v>
      </c>
      <c r="S47" s="69">
        <v>470</v>
      </c>
      <c r="T47" s="70" t="s">
        <v>64</v>
      </c>
      <c r="U47" s="71">
        <v>13.2</v>
      </c>
      <c r="V47" s="72" t="s">
        <v>65</v>
      </c>
      <c r="W47" s="69">
        <v>442</v>
      </c>
      <c r="X47" s="73"/>
      <c r="Y47" s="91">
        <f t="shared" si="6"/>
        <v>0.15801231525850876</v>
      </c>
      <c r="Z47" s="67">
        <f t="shared" si="7"/>
        <v>0.1534385267939791</v>
      </c>
      <c r="AA47" s="67">
        <f t="shared" si="8"/>
        <v>1.3885839528866886</v>
      </c>
      <c r="AB47" s="68">
        <f t="shared" si="9"/>
        <v>0.1105</v>
      </c>
      <c r="AC47" s="92">
        <f t="shared" si="10"/>
        <v>1.0298086051795245</v>
      </c>
      <c r="AD47" s="93" t="str">
        <f t="shared" si="11"/>
        <v>OK</v>
      </c>
      <c r="AK47" s="1"/>
      <c r="AL47" s="1"/>
    </row>
    <row r="48" spans="2:38" ht="13.5" customHeight="1" x14ac:dyDescent="0.15">
      <c r="B48" s="5"/>
      <c r="C48" s="18"/>
      <c r="D48" s="18"/>
      <c r="E48" s="18"/>
      <c r="F48" s="18"/>
      <c r="G48" s="23"/>
      <c r="H48" s="23"/>
      <c r="I48" s="19"/>
      <c r="J48" s="19"/>
      <c r="K48" s="6"/>
      <c r="L48" s="6"/>
      <c r="M48" s="8"/>
      <c r="N48" s="6"/>
      <c r="O48" s="18"/>
      <c r="P48" s="8"/>
      <c r="Q48" s="9"/>
      <c r="R48" s="45" t="s">
        <v>92</v>
      </c>
      <c r="S48" s="69">
        <v>520</v>
      </c>
      <c r="T48" s="70" t="s">
        <v>16</v>
      </c>
      <c r="U48" s="71">
        <v>14.6</v>
      </c>
      <c r="V48" s="72" t="s">
        <v>66</v>
      </c>
      <c r="W48" s="69">
        <v>489</v>
      </c>
      <c r="X48" s="73"/>
      <c r="Y48" s="91">
        <f t="shared" si="6"/>
        <v>0.20688158871329568</v>
      </c>
      <c r="Z48" s="67">
        <f t="shared" si="7"/>
        <v>0.18780519422976122</v>
      </c>
      <c r="AA48" s="67">
        <f t="shared" si="8"/>
        <v>1.5362388076054088</v>
      </c>
      <c r="AB48" s="68">
        <f t="shared" si="9"/>
        <v>0.12225</v>
      </c>
      <c r="AC48" s="92">
        <f t="shared" si="10"/>
        <v>1.1015754359817991</v>
      </c>
      <c r="AD48" s="93" t="str">
        <f t="shared" si="11"/>
        <v>OK</v>
      </c>
      <c r="AK48" s="1"/>
      <c r="AL48" s="1"/>
    </row>
    <row r="49" spans="2:38" ht="13.5" customHeight="1" x14ac:dyDescent="0.15">
      <c r="B49" s="5"/>
      <c r="C49" s="18"/>
      <c r="D49" s="18"/>
      <c r="E49" s="18"/>
      <c r="F49" s="18"/>
      <c r="G49" s="20"/>
      <c r="H49" s="18"/>
      <c r="I49" s="18"/>
      <c r="J49" s="18"/>
      <c r="K49" s="18"/>
      <c r="L49" s="18"/>
      <c r="M49" s="18"/>
      <c r="N49" s="18"/>
      <c r="O49" s="18"/>
      <c r="P49" s="8"/>
      <c r="Q49" s="9"/>
      <c r="R49" s="47" t="s">
        <v>93</v>
      </c>
      <c r="S49" s="135">
        <v>630</v>
      </c>
      <c r="T49" s="136" t="s">
        <v>67</v>
      </c>
      <c r="U49" s="137">
        <v>17.8</v>
      </c>
      <c r="V49" s="138" t="s">
        <v>68</v>
      </c>
      <c r="W49" s="135">
        <v>592</v>
      </c>
      <c r="X49" s="139"/>
      <c r="Y49" s="140">
        <f t="shared" si="6"/>
        <v>0.34442085161518854</v>
      </c>
      <c r="Z49" s="141">
        <f t="shared" si="7"/>
        <v>0.27525378193692329</v>
      </c>
      <c r="AA49" s="141">
        <f t="shared" si="8"/>
        <v>1.8598228509251575</v>
      </c>
      <c r="AB49" s="142">
        <f t="shared" si="9"/>
        <v>0.14799999999999999</v>
      </c>
      <c r="AC49" s="143">
        <f t="shared" si="10"/>
        <v>1.2512847205642228</v>
      </c>
      <c r="AD49" s="144" t="str">
        <f t="shared" si="11"/>
        <v>OK</v>
      </c>
      <c r="AK49" s="1"/>
      <c r="AL49" s="1"/>
    </row>
    <row r="50" spans="2:38" ht="13.5" customHeight="1" x14ac:dyDescent="0.15">
      <c r="B50" s="5"/>
      <c r="C50" s="191"/>
      <c r="D50" s="21"/>
      <c r="E50" s="2" t="s">
        <v>80</v>
      </c>
      <c r="F50" s="5"/>
      <c r="G50" s="13" t="s">
        <v>49</v>
      </c>
      <c r="H50" s="14" t="s">
        <v>6</v>
      </c>
      <c r="I50" s="14"/>
      <c r="J50" s="14"/>
      <c r="K50" s="12"/>
      <c r="L50" s="12"/>
      <c r="M50" s="12"/>
      <c r="N50" s="18"/>
      <c r="O50" s="6"/>
      <c r="P50" s="8"/>
      <c r="Q50" s="9"/>
      <c r="R50" s="43" t="s">
        <v>94</v>
      </c>
      <c r="S50" s="61">
        <v>202</v>
      </c>
      <c r="T50" s="145" t="s">
        <v>69</v>
      </c>
      <c r="U50" s="63">
        <v>26</v>
      </c>
      <c r="V50" s="146" t="s">
        <v>69</v>
      </c>
      <c r="W50" s="61">
        <v>150</v>
      </c>
      <c r="X50" s="64" t="s">
        <v>70</v>
      </c>
      <c r="Y50" s="66">
        <f t="shared" ref="Y50:Y65" si="12">PI()*POWER(((W50/1000)/2),2)*(1/0.013)*POWER(((W50/1000)/4),2/3)*POWER($L$34/1000,1/2)</f>
        <v>6.8108015075561395E-3</v>
      </c>
      <c r="Z50" s="82">
        <f t="shared" si="7"/>
        <v>1.7671458676442587E-2</v>
      </c>
      <c r="AA50" s="82">
        <f t="shared" si="8"/>
        <v>0.47123889803846897</v>
      </c>
      <c r="AB50" s="83">
        <f t="shared" si="9"/>
        <v>3.7499999999999999E-2</v>
      </c>
      <c r="AC50" s="84">
        <f t="shared" ref="AC50:AC65" si="13">(1/0.013)*POWER((W50/1000)/4,(2/3))*POWER(($L$34/1000),(1/2))</f>
        <v>0.38541252492277056</v>
      </c>
      <c r="AD50" s="90" t="str">
        <f>IF(AND(0.6&lt;AC50,AC50&lt;3),"OK",IF(AC50&gt;=3,"NG",IF(AC50&lt;=0.6,"NG")))</f>
        <v>NG</v>
      </c>
      <c r="AK50" s="1"/>
      <c r="AL50" s="1"/>
    </row>
    <row r="51" spans="2:38" ht="13.5" customHeight="1" x14ac:dyDescent="0.15">
      <c r="B51" s="5"/>
      <c r="C51" s="191"/>
      <c r="D51" s="21"/>
      <c r="E51" s="18"/>
      <c r="F51" s="5"/>
      <c r="G51" s="5"/>
      <c r="H51" s="5"/>
      <c r="I51" s="5"/>
      <c r="J51" s="5"/>
      <c r="K51" s="5"/>
      <c r="L51" s="5"/>
      <c r="M51" s="5"/>
      <c r="N51" s="18"/>
      <c r="O51" s="18"/>
      <c r="P51" s="8"/>
      <c r="Q51" s="9"/>
      <c r="R51" s="45" t="s">
        <v>95</v>
      </c>
      <c r="S51" s="69">
        <v>254</v>
      </c>
      <c r="T51" s="85" t="s">
        <v>69</v>
      </c>
      <c r="U51" s="71">
        <v>27</v>
      </c>
      <c r="V51" s="86" t="s">
        <v>69</v>
      </c>
      <c r="W51" s="69">
        <v>200</v>
      </c>
      <c r="X51" s="72" t="s">
        <v>70</v>
      </c>
      <c r="Y51" s="91">
        <f t="shared" si="12"/>
        <v>1.4667908353271046E-2</v>
      </c>
      <c r="Z51" s="67">
        <f t="shared" si="7"/>
        <v>3.1415926535897934E-2</v>
      </c>
      <c r="AA51" s="67">
        <f t="shared" si="8"/>
        <v>0.62831853071795862</v>
      </c>
      <c r="AB51" s="68">
        <f t="shared" si="9"/>
        <v>0.05</v>
      </c>
      <c r="AC51" s="92">
        <f t="shared" si="13"/>
        <v>0.4668940238483979</v>
      </c>
      <c r="AD51" s="93" t="str">
        <f t="shared" ref="AD51:AD64" si="14">IF(AND(0.6&lt;AC51,AC51&lt;3),"OK",IF(AC51&gt;=3,"NG",IF(AC51&lt;=0.6,"NG")))</f>
        <v>NG</v>
      </c>
      <c r="AK51" s="1"/>
      <c r="AL51" s="1"/>
    </row>
    <row r="52" spans="2:38" ht="13.5" customHeight="1" x14ac:dyDescent="0.15">
      <c r="B52" s="5"/>
      <c r="C52" s="18"/>
      <c r="D52" s="18"/>
      <c r="E52" s="18"/>
      <c r="F52" s="20"/>
      <c r="G52" s="16" t="s">
        <v>7</v>
      </c>
      <c r="H52" s="2" t="s">
        <v>53</v>
      </c>
      <c r="I52" s="2"/>
      <c r="J52" s="2"/>
      <c r="K52" s="5"/>
      <c r="L52" s="5"/>
      <c r="M52" s="5"/>
      <c r="N52" s="18"/>
      <c r="O52" s="18"/>
      <c r="P52" s="8"/>
      <c r="Q52" s="9"/>
      <c r="R52" s="45" t="s">
        <v>96</v>
      </c>
      <c r="S52" s="69">
        <v>306</v>
      </c>
      <c r="T52" s="85" t="s">
        <v>69</v>
      </c>
      <c r="U52" s="71">
        <v>28</v>
      </c>
      <c r="V52" s="86" t="s">
        <v>69</v>
      </c>
      <c r="W52" s="69">
        <v>250</v>
      </c>
      <c r="X52" s="72" t="s">
        <v>70</v>
      </c>
      <c r="Y52" s="91">
        <f t="shared" si="12"/>
        <v>2.6594687353515039E-2</v>
      </c>
      <c r="Z52" s="67">
        <f t="shared" si="7"/>
        <v>4.9087385212340517E-2</v>
      </c>
      <c r="AA52" s="67">
        <f t="shared" si="8"/>
        <v>0.78539816339744828</v>
      </c>
      <c r="AB52" s="68">
        <f t="shared" si="9"/>
        <v>6.25E-2</v>
      </c>
      <c r="AC52" s="92">
        <f t="shared" si="13"/>
        <v>0.54178252189381559</v>
      </c>
      <c r="AD52" s="93" t="str">
        <f t="shared" si="14"/>
        <v>NG</v>
      </c>
      <c r="AK52" s="1"/>
      <c r="AL52" s="1"/>
    </row>
    <row r="53" spans="2:38" ht="13.5" customHeight="1" x14ac:dyDescent="0.15">
      <c r="B53" s="5"/>
      <c r="C53" s="6"/>
      <c r="D53" s="6"/>
      <c r="E53" s="18"/>
      <c r="F53" s="7"/>
      <c r="G53" s="15" t="s">
        <v>4</v>
      </c>
      <c r="H53" s="187">
        <f>VLOOKUP(I34,R41:AD65,9,0)</f>
        <v>1.8626502843133885E-2</v>
      </c>
      <c r="I53" s="187"/>
      <c r="J53" s="14" t="s">
        <v>78</v>
      </c>
      <c r="K53" s="5"/>
      <c r="L53" s="5"/>
      <c r="M53" s="5"/>
      <c r="N53" s="18"/>
      <c r="O53" s="18"/>
      <c r="P53" s="8"/>
      <c r="Q53" s="9"/>
      <c r="R53" s="45" t="s">
        <v>97</v>
      </c>
      <c r="S53" s="69">
        <v>360</v>
      </c>
      <c r="T53" s="85" t="s">
        <v>71</v>
      </c>
      <c r="U53" s="71">
        <v>30</v>
      </c>
      <c r="V53" s="86" t="s">
        <v>71</v>
      </c>
      <c r="W53" s="69">
        <v>300</v>
      </c>
      <c r="X53" s="72" t="s">
        <v>42</v>
      </c>
      <c r="Y53" s="91">
        <f t="shared" si="12"/>
        <v>4.3245893911364866E-2</v>
      </c>
      <c r="Z53" s="67">
        <f t="shared" si="7"/>
        <v>7.0685834705770348E-2</v>
      </c>
      <c r="AA53" s="67">
        <f t="shared" si="8"/>
        <v>0.94247779607693793</v>
      </c>
      <c r="AB53" s="68">
        <f t="shared" si="9"/>
        <v>7.4999999999999997E-2</v>
      </c>
      <c r="AC53" s="92">
        <f t="shared" si="13"/>
        <v>0.61180424750412599</v>
      </c>
      <c r="AD53" s="93" t="str">
        <f t="shared" si="14"/>
        <v>OK</v>
      </c>
      <c r="AK53" s="1"/>
      <c r="AL53" s="1"/>
    </row>
    <row r="54" spans="2:38" ht="13.5" customHeight="1" x14ac:dyDescent="0.15">
      <c r="B54" s="5"/>
      <c r="C54" s="6"/>
      <c r="D54" s="6"/>
      <c r="E54" s="18"/>
      <c r="F54" s="7"/>
      <c r="G54" s="5"/>
      <c r="H54" s="5"/>
      <c r="I54" s="5"/>
      <c r="J54" s="5"/>
      <c r="K54" s="5"/>
      <c r="L54" s="5"/>
      <c r="M54" s="5"/>
      <c r="N54" s="18"/>
      <c r="O54" s="18"/>
      <c r="P54" s="8"/>
      <c r="Q54" s="9"/>
      <c r="R54" s="45" t="s">
        <v>98</v>
      </c>
      <c r="S54" s="69">
        <v>414</v>
      </c>
      <c r="T54" s="85" t="s">
        <v>71</v>
      </c>
      <c r="U54" s="71">
        <v>32</v>
      </c>
      <c r="V54" s="86" t="s">
        <v>71</v>
      </c>
      <c r="W54" s="69">
        <v>350</v>
      </c>
      <c r="X54" s="72" t="s">
        <v>42</v>
      </c>
      <c r="Y54" s="91">
        <f t="shared" si="12"/>
        <v>6.5233345350020872E-2</v>
      </c>
      <c r="Z54" s="67">
        <f t="shared" si="7"/>
        <v>9.6211275016187411E-2</v>
      </c>
      <c r="AA54" s="67">
        <f t="shared" si="8"/>
        <v>1.0995574287564276</v>
      </c>
      <c r="AB54" s="68">
        <f t="shared" si="9"/>
        <v>8.7499999999999994E-2</v>
      </c>
      <c r="AC54" s="92">
        <f t="shared" si="13"/>
        <v>0.67802183620418144</v>
      </c>
      <c r="AD54" s="93" t="str">
        <f t="shared" si="14"/>
        <v>OK</v>
      </c>
      <c r="AL54" s="1"/>
    </row>
    <row r="55" spans="2:38" ht="13.5" customHeight="1" x14ac:dyDescent="0.15">
      <c r="B55" s="5"/>
      <c r="C55" s="6"/>
      <c r="D55" s="6"/>
      <c r="E55" s="18"/>
      <c r="F55" s="7"/>
      <c r="G55" s="15" t="s">
        <v>8</v>
      </c>
      <c r="H55" s="17" t="s">
        <v>52</v>
      </c>
      <c r="I55" s="17"/>
      <c r="J55" s="17"/>
      <c r="K55" s="12"/>
      <c r="L55" s="12"/>
      <c r="M55" s="12"/>
      <c r="N55" s="18"/>
      <c r="O55" s="18"/>
      <c r="P55" s="8"/>
      <c r="Q55" s="9"/>
      <c r="R55" s="45" t="s">
        <v>99</v>
      </c>
      <c r="S55" s="69">
        <v>470</v>
      </c>
      <c r="T55" s="85" t="s">
        <v>71</v>
      </c>
      <c r="U55" s="71">
        <v>35</v>
      </c>
      <c r="V55" s="86" t="s">
        <v>71</v>
      </c>
      <c r="W55" s="69">
        <v>400</v>
      </c>
      <c r="X55" s="72" t="s">
        <v>42</v>
      </c>
      <c r="Y55" s="91">
        <f t="shared" si="12"/>
        <v>9.3135412600622428E-2</v>
      </c>
      <c r="Z55" s="67">
        <f t="shared" si="7"/>
        <v>0.12566370614359174</v>
      </c>
      <c r="AA55" s="67">
        <f t="shared" si="8"/>
        <v>1.2566370614359172</v>
      </c>
      <c r="AB55" s="68">
        <f t="shared" si="9"/>
        <v>0.1</v>
      </c>
      <c r="AC55" s="92">
        <f t="shared" si="13"/>
        <v>0.74114806461461258</v>
      </c>
      <c r="AD55" s="93" t="str">
        <f t="shared" si="14"/>
        <v>OK</v>
      </c>
      <c r="AL55" s="1"/>
    </row>
    <row r="56" spans="2:38" ht="13.5" customHeight="1" x14ac:dyDescent="0.15">
      <c r="B56" s="5"/>
      <c r="C56" s="6"/>
      <c r="D56" s="6"/>
      <c r="E56" s="18"/>
      <c r="F56" s="7"/>
      <c r="G56" s="15" t="s">
        <v>4</v>
      </c>
      <c r="H56" s="187">
        <f>VLOOKUP(I34,R41:AD65,12,0)</f>
        <v>0.50990446805525469</v>
      </c>
      <c r="I56" s="187"/>
      <c r="J56" s="17" t="s">
        <v>9</v>
      </c>
      <c r="K56" s="12"/>
      <c r="L56" s="15" t="s">
        <v>51</v>
      </c>
      <c r="M56" s="118" t="str">
        <f>VLOOKUP(I34,R41:AD65,13,0)</f>
        <v>NG</v>
      </c>
      <c r="N56" s="5"/>
      <c r="O56" s="18"/>
      <c r="P56" s="8"/>
      <c r="R56" s="45" t="s">
        <v>100</v>
      </c>
      <c r="S56" s="69">
        <v>526</v>
      </c>
      <c r="T56" s="85" t="s">
        <v>71</v>
      </c>
      <c r="U56" s="71">
        <v>38</v>
      </c>
      <c r="V56" s="86" t="s">
        <v>71</v>
      </c>
      <c r="W56" s="69">
        <v>450</v>
      </c>
      <c r="X56" s="72" t="s">
        <v>42</v>
      </c>
      <c r="Y56" s="91">
        <f t="shared" si="12"/>
        <v>0.12750334234096547</v>
      </c>
      <c r="Z56" s="67">
        <f t="shared" si="7"/>
        <v>0.15904312808798327</v>
      </c>
      <c r="AA56" s="67">
        <f t="shared" si="8"/>
        <v>1.4137166941154069</v>
      </c>
      <c r="AB56" s="68">
        <f t="shared" si="9"/>
        <v>0.11249999999999999</v>
      </c>
      <c r="AC56" s="92">
        <f t="shared" si="13"/>
        <v>0.80169035829344404</v>
      </c>
      <c r="AD56" s="93" t="str">
        <f t="shared" si="14"/>
        <v>OK</v>
      </c>
      <c r="AL56" s="1"/>
    </row>
    <row r="57" spans="2:38" ht="13.5" customHeight="1" x14ac:dyDescent="0.15">
      <c r="B57" s="5"/>
      <c r="C57" s="6"/>
      <c r="D57" s="6"/>
      <c r="E57" s="18"/>
      <c r="F57" s="7"/>
      <c r="G57" s="5"/>
      <c r="H57" s="5"/>
      <c r="I57" s="5"/>
      <c r="J57" s="5"/>
      <c r="K57" s="5"/>
      <c r="L57" s="5"/>
      <c r="M57" s="5"/>
      <c r="N57" s="5"/>
      <c r="O57" s="18"/>
      <c r="P57" s="8"/>
      <c r="R57" s="45" t="s">
        <v>101</v>
      </c>
      <c r="S57" s="69">
        <v>582</v>
      </c>
      <c r="T57" s="85" t="s">
        <v>71</v>
      </c>
      <c r="U57" s="71">
        <v>42</v>
      </c>
      <c r="V57" s="86" t="s">
        <v>71</v>
      </c>
      <c r="W57" s="69">
        <v>500</v>
      </c>
      <c r="X57" s="72" t="s">
        <v>42</v>
      </c>
      <c r="Y57" s="91">
        <f t="shared" si="12"/>
        <v>0.16886573872694055</v>
      </c>
      <c r="Z57" s="67">
        <f t="shared" si="7"/>
        <v>0.19634954084936207</v>
      </c>
      <c r="AA57" s="67">
        <f t="shared" si="8"/>
        <v>1.5707963267948966</v>
      </c>
      <c r="AB57" s="68">
        <f t="shared" si="9"/>
        <v>0.125</v>
      </c>
      <c r="AC57" s="92">
        <f t="shared" si="13"/>
        <v>0.86002614519222698</v>
      </c>
      <c r="AD57" s="93" t="str">
        <f t="shared" si="14"/>
        <v>OK</v>
      </c>
      <c r="AL57" s="1"/>
    </row>
    <row r="58" spans="2:38" ht="13.5" customHeight="1" x14ac:dyDescent="0.15">
      <c r="B58" s="5"/>
      <c r="C58" s="6"/>
      <c r="D58" s="6"/>
      <c r="E58" s="18"/>
      <c r="F58" s="18"/>
      <c r="G58" s="13" t="s">
        <v>49</v>
      </c>
      <c r="H58" s="190">
        <f>VLOOKUP(I34,R41:AD50,8,0)</f>
        <v>9.4977370239578713E-3</v>
      </c>
      <c r="I58" s="190"/>
      <c r="J58" s="8" t="s">
        <v>35</v>
      </c>
      <c r="K58" s="2"/>
      <c r="L58" s="2"/>
      <c r="M58" s="2"/>
      <c r="N58" s="5"/>
      <c r="O58" s="5"/>
      <c r="P58" s="8"/>
      <c r="R58" s="45" t="s">
        <v>102</v>
      </c>
      <c r="S58" s="69">
        <v>700</v>
      </c>
      <c r="T58" s="85" t="s">
        <v>71</v>
      </c>
      <c r="U58" s="71">
        <v>50</v>
      </c>
      <c r="V58" s="86" t="s">
        <v>71</v>
      </c>
      <c r="W58" s="69">
        <v>600</v>
      </c>
      <c r="X58" s="72" t="s">
        <v>42</v>
      </c>
      <c r="Y58" s="91">
        <f t="shared" si="12"/>
        <v>0.27459430995282297</v>
      </c>
      <c r="Z58" s="67">
        <f t="shared" si="7"/>
        <v>0.28274333882308139</v>
      </c>
      <c r="AA58" s="67">
        <f t="shared" si="8"/>
        <v>1.8849555921538759</v>
      </c>
      <c r="AB58" s="68">
        <f t="shared" si="9"/>
        <v>0.15</v>
      </c>
      <c r="AC58" s="92">
        <f t="shared" si="13"/>
        <v>0.97117870608666246</v>
      </c>
      <c r="AD58" s="93" t="str">
        <f t="shared" si="14"/>
        <v>OK</v>
      </c>
      <c r="AL58" s="1"/>
    </row>
    <row r="59" spans="2:38" ht="13.5" customHeight="1" x14ac:dyDescent="0.15">
      <c r="B59" s="5"/>
      <c r="C59" s="18"/>
      <c r="D59" s="18"/>
      <c r="E59" s="18"/>
      <c r="F59" s="18"/>
      <c r="G59" s="58"/>
      <c r="H59" s="58"/>
      <c r="I59" s="19"/>
      <c r="J59" s="19"/>
      <c r="K59" s="18"/>
      <c r="L59" s="18"/>
      <c r="M59" s="18"/>
      <c r="N59" s="5"/>
      <c r="O59" s="5"/>
      <c r="P59" s="5"/>
      <c r="R59" s="45" t="s">
        <v>103</v>
      </c>
      <c r="S59" s="69">
        <v>816</v>
      </c>
      <c r="T59" s="85" t="s">
        <v>71</v>
      </c>
      <c r="U59" s="71">
        <v>58</v>
      </c>
      <c r="V59" s="86" t="s">
        <v>71</v>
      </c>
      <c r="W59" s="69">
        <v>700</v>
      </c>
      <c r="X59" s="72" t="s">
        <v>42</v>
      </c>
      <c r="Y59" s="91">
        <f t="shared" si="12"/>
        <v>0.41420592412811186</v>
      </c>
      <c r="Z59" s="67">
        <f t="shared" si="7"/>
        <v>0.38484510006474965</v>
      </c>
      <c r="AA59" s="67">
        <f t="shared" si="8"/>
        <v>2.1991148575128552</v>
      </c>
      <c r="AB59" s="68">
        <f t="shared" si="9"/>
        <v>0.17499999999999999</v>
      </c>
      <c r="AC59" s="92">
        <f t="shared" si="13"/>
        <v>1.0762925760479276</v>
      </c>
      <c r="AD59" s="93" t="str">
        <f t="shared" si="14"/>
        <v>OK</v>
      </c>
      <c r="AL59" s="1"/>
    </row>
    <row r="60" spans="2:38" ht="13.5" customHeight="1" x14ac:dyDescent="0.15">
      <c r="B60" s="5"/>
      <c r="C60" s="18"/>
      <c r="D60" s="18"/>
      <c r="E60" s="18"/>
      <c r="F60" s="18"/>
      <c r="G60" s="23" t="str">
        <f>IF(AND(L26&lt;H58),"Q1&lt;Q3よりOK",IF(L26=H58,"Q1＝Q3よりNG",IF(L26&gt;H58,"Q1＞Q3よりNG")))</f>
        <v>Q1&lt;Q3よりOK</v>
      </c>
      <c r="H60" s="58"/>
      <c r="I60" s="19"/>
      <c r="J60" s="19"/>
      <c r="K60" s="6"/>
      <c r="L60" s="6"/>
      <c r="M60" s="6"/>
      <c r="N60" s="5"/>
      <c r="O60" s="5"/>
      <c r="P60" s="5"/>
      <c r="R60" s="45" t="s">
        <v>104</v>
      </c>
      <c r="S60" s="69">
        <v>932</v>
      </c>
      <c r="T60" s="85" t="s">
        <v>71</v>
      </c>
      <c r="U60" s="71">
        <v>66</v>
      </c>
      <c r="V60" s="86" t="s">
        <v>71</v>
      </c>
      <c r="W60" s="69">
        <v>800</v>
      </c>
      <c r="X60" s="72" t="s">
        <v>42</v>
      </c>
      <c r="Y60" s="91">
        <f t="shared" si="12"/>
        <v>0.5913730077508812</v>
      </c>
      <c r="Z60" s="67">
        <f t="shared" si="7"/>
        <v>0.50265482457436694</v>
      </c>
      <c r="AA60" s="67">
        <f t="shared" si="8"/>
        <v>2.5132741228718345</v>
      </c>
      <c r="AB60" s="68">
        <f t="shared" si="9"/>
        <v>0.2</v>
      </c>
      <c r="AC60" s="92">
        <f t="shared" si="13"/>
        <v>1.176499217433431</v>
      </c>
      <c r="AD60" s="93" t="str">
        <f t="shared" si="14"/>
        <v>OK</v>
      </c>
      <c r="AL60" s="1"/>
    </row>
    <row r="61" spans="2:38" ht="13.5" customHeight="1" x14ac:dyDescent="0.15">
      <c r="B61" s="5"/>
      <c r="C61" s="18"/>
      <c r="D61" s="18"/>
      <c r="E61" s="18"/>
      <c r="F61" s="18"/>
      <c r="G61" s="5"/>
      <c r="H61" s="5"/>
      <c r="I61" s="5"/>
      <c r="J61" s="5"/>
      <c r="K61" s="5"/>
      <c r="L61" s="5"/>
      <c r="M61" s="5"/>
      <c r="N61" s="5"/>
      <c r="O61" s="5"/>
      <c r="P61" s="5"/>
      <c r="R61" s="45" t="s">
        <v>105</v>
      </c>
      <c r="S61" s="69">
        <v>1050</v>
      </c>
      <c r="T61" s="85" t="s">
        <v>71</v>
      </c>
      <c r="U61" s="71">
        <v>75</v>
      </c>
      <c r="V61" s="86" t="s">
        <v>71</v>
      </c>
      <c r="W61" s="69">
        <v>900</v>
      </c>
      <c r="X61" s="72" t="s">
        <v>42</v>
      </c>
      <c r="Y61" s="91">
        <f t="shared" si="12"/>
        <v>0.80959575904603998</v>
      </c>
      <c r="Z61" s="67">
        <f t="shared" si="7"/>
        <v>0.63617251235193306</v>
      </c>
      <c r="AA61" s="67">
        <f t="shared" si="8"/>
        <v>2.8274333882308138</v>
      </c>
      <c r="AB61" s="68">
        <f t="shared" si="9"/>
        <v>0.22499999999999998</v>
      </c>
      <c r="AC61" s="92">
        <f t="shared" si="13"/>
        <v>1.2726041181077759</v>
      </c>
      <c r="AD61" s="93" t="str">
        <f t="shared" si="14"/>
        <v>OK</v>
      </c>
      <c r="AL61" s="1"/>
    </row>
    <row r="62" spans="2:38" ht="13.5" customHeight="1" x14ac:dyDescent="0.15">
      <c r="C62" s="97"/>
      <c r="D62" s="97"/>
      <c r="E62" s="115"/>
      <c r="F62" s="98"/>
      <c r="G62" s="98"/>
      <c r="H62" s="98"/>
      <c r="I62" s="98"/>
      <c r="J62" s="98"/>
      <c r="K62" s="98"/>
      <c r="L62" s="98"/>
      <c r="M62" s="98"/>
      <c r="N62" s="98"/>
      <c r="O62" s="98"/>
      <c r="P62" s="98"/>
      <c r="R62" s="45" t="s">
        <v>106</v>
      </c>
      <c r="S62" s="69">
        <v>1164</v>
      </c>
      <c r="T62" s="85" t="s">
        <v>72</v>
      </c>
      <c r="U62" s="71">
        <v>82</v>
      </c>
      <c r="V62" s="86" t="s">
        <v>72</v>
      </c>
      <c r="W62" s="69">
        <v>1000</v>
      </c>
      <c r="X62" s="72" t="s">
        <v>73</v>
      </c>
      <c r="Y62" s="91">
        <f t="shared" si="12"/>
        <v>1.0722306051861301</v>
      </c>
      <c r="Z62" s="67">
        <f t="shared" si="7"/>
        <v>0.78539816339744828</v>
      </c>
      <c r="AA62" s="67">
        <f t="shared" si="8"/>
        <v>3.1415926535897931</v>
      </c>
      <c r="AB62" s="68">
        <f t="shared" si="9"/>
        <v>0.25</v>
      </c>
      <c r="AC62" s="92">
        <f t="shared" si="13"/>
        <v>1.3652064075982964</v>
      </c>
      <c r="AD62" s="93" t="str">
        <f t="shared" si="14"/>
        <v>OK</v>
      </c>
      <c r="AL62" s="1"/>
    </row>
    <row r="63" spans="2:38" ht="13.5" customHeight="1" x14ac:dyDescent="0.15">
      <c r="C63" s="97"/>
      <c r="D63" s="97"/>
      <c r="E63" s="115"/>
      <c r="F63" s="98"/>
      <c r="G63" s="98"/>
      <c r="H63" s="98"/>
      <c r="I63" s="98"/>
      <c r="J63" s="98"/>
      <c r="K63" s="98"/>
      <c r="L63" s="98"/>
      <c r="M63" s="98"/>
      <c r="N63" s="98"/>
      <c r="O63" s="98"/>
      <c r="P63" s="98"/>
      <c r="R63" s="45" t="s">
        <v>107</v>
      </c>
      <c r="S63" s="69">
        <v>1276</v>
      </c>
      <c r="T63" s="85" t="s">
        <v>72</v>
      </c>
      <c r="U63" s="71">
        <v>88</v>
      </c>
      <c r="V63" s="86" t="s">
        <v>72</v>
      </c>
      <c r="W63" s="69">
        <v>1100</v>
      </c>
      <c r="X63" s="72" t="s">
        <v>73</v>
      </c>
      <c r="Y63" s="91">
        <f t="shared" si="12"/>
        <v>1.3825113107713083</v>
      </c>
      <c r="Z63" s="67">
        <f t="shared" si="7"/>
        <v>0.95033177771091248</v>
      </c>
      <c r="AA63" s="67">
        <f t="shared" si="8"/>
        <v>3.4557519189487729</v>
      </c>
      <c r="AB63" s="68">
        <f t="shared" si="9"/>
        <v>0.27499999999999997</v>
      </c>
      <c r="AC63" s="92">
        <f t="shared" si="13"/>
        <v>1.4547670015848539</v>
      </c>
      <c r="AD63" s="93" t="str">
        <f t="shared" si="14"/>
        <v>OK</v>
      </c>
      <c r="AL63" s="1"/>
    </row>
    <row r="64" spans="2:38" ht="13.5" customHeight="1" x14ac:dyDescent="0.15">
      <c r="C64" s="189"/>
      <c r="D64" s="99"/>
      <c r="E64" s="98"/>
      <c r="F64" s="98"/>
      <c r="G64" s="98"/>
      <c r="H64" s="98"/>
      <c r="I64" s="98"/>
      <c r="J64" s="98"/>
      <c r="K64" s="98"/>
      <c r="L64" s="98"/>
      <c r="M64" s="98"/>
      <c r="N64" s="98"/>
      <c r="O64" s="98"/>
      <c r="P64" s="98"/>
      <c r="R64" s="45" t="s">
        <v>108</v>
      </c>
      <c r="S64" s="69">
        <v>1390</v>
      </c>
      <c r="T64" s="85" t="s">
        <v>72</v>
      </c>
      <c r="U64" s="71">
        <v>95</v>
      </c>
      <c r="V64" s="86" t="s">
        <v>72</v>
      </c>
      <c r="W64" s="69">
        <v>1200</v>
      </c>
      <c r="X64" s="72" t="s">
        <v>73</v>
      </c>
      <c r="Y64" s="91">
        <f t="shared" si="12"/>
        <v>1.7435651859343717</v>
      </c>
      <c r="Z64" s="67">
        <f t="shared" si="7"/>
        <v>1.1309733552923256</v>
      </c>
      <c r="AA64" s="67">
        <f t="shared" si="8"/>
        <v>3.7699111843077517</v>
      </c>
      <c r="AB64" s="68">
        <f t="shared" si="9"/>
        <v>0.3</v>
      </c>
      <c r="AC64" s="92">
        <f t="shared" si="13"/>
        <v>1.5416500996910822</v>
      </c>
      <c r="AD64" s="93" t="str">
        <f t="shared" si="14"/>
        <v>OK</v>
      </c>
      <c r="AL64" s="1"/>
    </row>
    <row r="65" spans="3:38" ht="13.5" customHeight="1" x14ac:dyDescent="0.15">
      <c r="C65" s="189"/>
      <c r="D65" s="99"/>
      <c r="E65" s="98"/>
      <c r="F65" s="98"/>
      <c r="G65" s="98"/>
      <c r="H65" s="98"/>
      <c r="I65" s="98"/>
      <c r="J65" s="98"/>
      <c r="K65" s="98"/>
      <c r="L65" s="98"/>
      <c r="M65" s="98"/>
      <c r="N65" s="98"/>
      <c r="O65" s="98"/>
      <c r="P65" s="98"/>
      <c r="R65" s="48" t="s">
        <v>109</v>
      </c>
      <c r="S65" s="75">
        <v>1506</v>
      </c>
      <c r="T65" s="87" t="s">
        <v>72</v>
      </c>
      <c r="U65" s="88">
        <v>103</v>
      </c>
      <c r="V65" s="89" t="s">
        <v>72</v>
      </c>
      <c r="W65" s="75">
        <v>1350</v>
      </c>
      <c r="X65" s="78" t="s">
        <v>74</v>
      </c>
      <c r="Y65" s="94">
        <f t="shared" si="12"/>
        <v>2.3869587580964202</v>
      </c>
      <c r="Z65" s="80">
        <f t="shared" si="7"/>
        <v>1.4313881527918495</v>
      </c>
      <c r="AA65" s="80">
        <f t="shared" si="8"/>
        <v>4.2411500823462207</v>
      </c>
      <c r="AB65" s="81">
        <f t="shared" si="9"/>
        <v>0.33750000000000002</v>
      </c>
      <c r="AC65" s="95">
        <f t="shared" si="13"/>
        <v>1.667583145382878</v>
      </c>
      <c r="AD65" s="96" t="str">
        <f>IF(AND(0.6&lt;AC65,AC65&lt;3),"OK",IF(AC65&gt;=3,"NG",IF(AC65&lt;=0.6,"NG")))</f>
        <v>OK</v>
      </c>
      <c r="AL65" s="1"/>
    </row>
    <row r="66" spans="3:38" ht="17.25" customHeight="1" x14ac:dyDescent="0.15">
      <c r="C66" s="98"/>
      <c r="D66" s="98"/>
      <c r="E66" s="98"/>
      <c r="F66" s="98"/>
      <c r="G66" s="98"/>
      <c r="H66" s="98"/>
      <c r="I66" s="98"/>
      <c r="J66" s="98"/>
      <c r="K66" s="98"/>
      <c r="L66" s="98"/>
      <c r="M66" s="98"/>
      <c r="N66" s="98"/>
      <c r="O66" s="98"/>
      <c r="P66" s="98"/>
    </row>
    <row r="67" spans="3:38" ht="17.25" customHeight="1" x14ac:dyDescent="0.15"/>
  </sheetData>
  <sheetProtection selectLockedCells="1"/>
  <protectedRanges>
    <protectedRange sqref="Q4" name="範囲2"/>
    <protectedRange sqref="H4:J4" name="範囲1"/>
  </protectedRanges>
  <mergeCells count="35">
    <mergeCell ref="Y39:Y40"/>
    <mergeCell ref="AC39:AD40"/>
    <mergeCell ref="R39:R40"/>
    <mergeCell ref="S39:S40"/>
    <mergeCell ref="T39:T40"/>
    <mergeCell ref="U39:U40"/>
    <mergeCell ref="V39:V40"/>
    <mergeCell ref="G22:H22"/>
    <mergeCell ref="J19:L19"/>
    <mergeCell ref="L26:M26"/>
    <mergeCell ref="W39:W40"/>
    <mergeCell ref="X39:X40"/>
    <mergeCell ref="C64:C65"/>
    <mergeCell ref="E32:F32"/>
    <mergeCell ref="E34:F34"/>
    <mergeCell ref="C50:C51"/>
    <mergeCell ref="H40:I40"/>
    <mergeCell ref="H43:I43"/>
    <mergeCell ref="H45:I45"/>
    <mergeCell ref="H58:I58"/>
    <mergeCell ref="H56:I56"/>
    <mergeCell ref="H53:I53"/>
    <mergeCell ref="M3:O3"/>
    <mergeCell ref="R6:S9"/>
    <mergeCell ref="X26:X27"/>
    <mergeCell ref="Y26:Y27"/>
    <mergeCell ref="AC26:AD27"/>
    <mergeCell ref="R26:R27"/>
    <mergeCell ref="S26:S27"/>
    <mergeCell ref="U26:U27"/>
    <mergeCell ref="T26:T27"/>
    <mergeCell ref="V26:V27"/>
    <mergeCell ref="W26:W27"/>
    <mergeCell ref="T6:T9"/>
    <mergeCell ref="U6:U9"/>
  </mergeCells>
  <phoneticPr fontId="2"/>
  <dataValidations count="5">
    <dataValidation type="list" allowBlank="1" showInputMessage="1" showErrorMessage="1" promptTitle="上記の用途地域より選択" prompt="１～５" sqref="E65590:E65591 HS55:HS56 RO55:RO56 ABK55:ABK56 ALG55:ALG56 AVC55:AVC56 BEY55:BEY56 BOU55:BOU56 BYQ55:BYQ56 CIM55:CIM56 CSI55:CSI56 DCE55:DCE56 DMA55:DMA56 DVW55:DVW56 EFS55:EFS56 EPO55:EPO56 EZK55:EZK56 FJG55:FJG56 FTC55:FTC56 GCY55:GCY56 GMU55:GMU56 GWQ55:GWQ56 HGM55:HGM56 HQI55:HQI56 IAE55:IAE56 IKA55:IKA56 ITW55:ITW56 JDS55:JDS56 JNO55:JNO56 JXK55:JXK56 KHG55:KHG56 KRC55:KRC56 LAY55:LAY56 LKU55:LKU56 LUQ55:LUQ56 MEM55:MEM56 MOI55:MOI56 MYE55:MYE56 NIA55:NIA56 NRW55:NRW56 OBS55:OBS56 OLO55:OLO56 OVK55:OVK56 PFG55:PFG56 PPC55:PPC56 PYY55:PYY56 QIU55:QIU56 QSQ55:QSQ56 RCM55:RCM56 RMI55:RMI56 RWE55:RWE56 SGA55:SGA56 SPW55:SPW56 SZS55:SZS56 TJO55:TJO56 TTK55:TTK56 UDG55:UDG56 UNC55:UNC56 UWY55:UWY56 VGU55:VGU56 VQQ55:VQQ56 WAM55:WAM56 WKI55:WKI56 WUE55:WUE56 HT65591:HT65592 RP65591:RP65592 ABL65591:ABL65592 ALH65591:ALH65592 AVD65591:AVD65592 BEZ65591:BEZ65592 BOV65591:BOV65592 BYR65591:BYR65592 CIN65591:CIN65592 CSJ65591:CSJ65592 DCF65591:DCF65592 DMB65591:DMB65592 DVX65591:DVX65592 EFT65591:EFT65592 EPP65591:EPP65592 EZL65591:EZL65592 FJH65591:FJH65592 FTD65591:FTD65592 GCZ65591:GCZ65592 GMV65591:GMV65592 GWR65591:GWR65592 HGN65591:HGN65592 HQJ65591:HQJ65592 IAF65591:IAF65592 IKB65591:IKB65592 ITX65591:ITX65592 JDT65591:JDT65592 JNP65591:JNP65592 JXL65591:JXL65592 KHH65591:KHH65592 KRD65591:KRD65592 LAZ65591:LAZ65592 LKV65591:LKV65592 LUR65591:LUR65592 MEN65591:MEN65592 MOJ65591:MOJ65592 MYF65591:MYF65592 NIB65591:NIB65592 NRX65591:NRX65592 OBT65591:OBT65592 OLP65591:OLP65592 OVL65591:OVL65592 PFH65591:PFH65592 PPD65591:PPD65592 PYZ65591:PYZ65592 QIV65591:QIV65592 QSR65591:QSR65592 RCN65591:RCN65592 RMJ65591:RMJ65592 RWF65591:RWF65592 SGB65591:SGB65592 SPX65591:SPX65592 SZT65591:SZT65592 TJP65591:TJP65592 TTL65591:TTL65592 UDH65591:UDH65592 UND65591:UND65592 UWZ65591:UWZ65592 VGV65591:VGV65592 VQR65591:VQR65592 WAN65591:WAN65592 WKJ65591:WKJ65592 WUF65591:WUF65592 E131126:E131127 HT131127:HT131128 RP131127:RP131128 ABL131127:ABL131128 ALH131127:ALH131128 AVD131127:AVD131128 BEZ131127:BEZ131128 BOV131127:BOV131128 BYR131127:BYR131128 CIN131127:CIN131128 CSJ131127:CSJ131128 DCF131127:DCF131128 DMB131127:DMB131128 DVX131127:DVX131128 EFT131127:EFT131128 EPP131127:EPP131128 EZL131127:EZL131128 FJH131127:FJH131128 FTD131127:FTD131128 GCZ131127:GCZ131128 GMV131127:GMV131128 GWR131127:GWR131128 HGN131127:HGN131128 HQJ131127:HQJ131128 IAF131127:IAF131128 IKB131127:IKB131128 ITX131127:ITX131128 JDT131127:JDT131128 JNP131127:JNP131128 JXL131127:JXL131128 KHH131127:KHH131128 KRD131127:KRD131128 LAZ131127:LAZ131128 LKV131127:LKV131128 LUR131127:LUR131128 MEN131127:MEN131128 MOJ131127:MOJ131128 MYF131127:MYF131128 NIB131127:NIB131128 NRX131127:NRX131128 OBT131127:OBT131128 OLP131127:OLP131128 OVL131127:OVL131128 PFH131127:PFH131128 PPD131127:PPD131128 PYZ131127:PYZ131128 QIV131127:QIV131128 QSR131127:QSR131128 RCN131127:RCN131128 RMJ131127:RMJ131128 RWF131127:RWF131128 SGB131127:SGB131128 SPX131127:SPX131128 SZT131127:SZT131128 TJP131127:TJP131128 TTL131127:TTL131128 UDH131127:UDH131128 UND131127:UND131128 UWZ131127:UWZ131128 VGV131127:VGV131128 VQR131127:VQR131128 WAN131127:WAN131128 WKJ131127:WKJ131128 WUF131127:WUF131128 E196662:E196663 HT196663:HT196664 RP196663:RP196664 ABL196663:ABL196664 ALH196663:ALH196664 AVD196663:AVD196664 BEZ196663:BEZ196664 BOV196663:BOV196664 BYR196663:BYR196664 CIN196663:CIN196664 CSJ196663:CSJ196664 DCF196663:DCF196664 DMB196663:DMB196664 DVX196663:DVX196664 EFT196663:EFT196664 EPP196663:EPP196664 EZL196663:EZL196664 FJH196663:FJH196664 FTD196663:FTD196664 GCZ196663:GCZ196664 GMV196663:GMV196664 GWR196663:GWR196664 HGN196663:HGN196664 HQJ196663:HQJ196664 IAF196663:IAF196664 IKB196663:IKB196664 ITX196663:ITX196664 JDT196663:JDT196664 JNP196663:JNP196664 JXL196663:JXL196664 KHH196663:KHH196664 KRD196663:KRD196664 LAZ196663:LAZ196664 LKV196663:LKV196664 LUR196663:LUR196664 MEN196663:MEN196664 MOJ196663:MOJ196664 MYF196663:MYF196664 NIB196663:NIB196664 NRX196663:NRX196664 OBT196663:OBT196664 OLP196663:OLP196664 OVL196663:OVL196664 PFH196663:PFH196664 PPD196663:PPD196664 PYZ196663:PYZ196664 QIV196663:QIV196664 QSR196663:QSR196664 RCN196663:RCN196664 RMJ196663:RMJ196664 RWF196663:RWF196664 SGB196663:SGB196664 SPX196663:SPX196664 SZT196663:SZT196664 TJP196663:TJP196664 TTL196663:TTL196664 UDH196663:UDH196664 UND196663:UND196664 UWZ196663:UWZ196664 VGV196663:VGV196664 VQR196663:VQR196664 WAN196663:WAN196664 WKJ196663:WKJ196664 WUF196663:WUF196664 E262198:E262199 HT262199:HT262200 RP262199:RP262200 ABL262199:ABL262200 ALH262199:ALH262200 AVD262199:AVD262200 BEZ262199:BEZ262200 BOV262199:BOV262200 BYR262199:BYR262200 CIN262199:CIN262200 CSJ262199:CSJ262200 DCF262199:DCF262200 DMB262199:DMB262200 DVX262199:DVX262200 EFT262199:EFT262200 EPP262199:EPP262200 EZL262199:EZL262200 FJH262199:FJH262200 FTD262199:FTD262200 GCZ262199:GCZ262200 GMV262199:GMV262200 GWR262199:GWR262200 HGN262199:HGN262200 HQJ262199:HQJ262200 IAF262199:IAF262200 IKB262199:IKB262200 ITX262199:ITX262200 JDT262199:JDT262200 JNP262199:JNP262200 JXL262199:JXL262200 KHH262199:KHH262200 KRD262199:KRD262200 LAZ262199:LAZ262200 LKV262199:LKV262200 LUR262199:LUR262200 MEN262199:MEN262200 MOJ262199:MOJ262200 MYF262199:MYF262200 NIB262199:NIB262200 NRX262199:NRX262200 OBT262199:OBT262200 OLP262199:OLP262200 OVL262199:OVL262200 PFH262199:PFH262200 PPD262199:PPD262200 PYZ262199:PYZ262200 QIV262199:QIV262200 QSR262199:QSR262200 RCN262199:RCN262200 RMJ262199:RMJ262200 RWF262199:RWF262200 SGB262199:SGB262200 SPX262199:SPX262200 SZT262199:SZT262200 TJP262199:TJP262200 TTL262199:TTL262200 UDH262199:UDH262200 UND262199:UND262200 UWZ262199:UWZ262200 VGV262199:VGV262200 VQR262199:VQR262200 WAN262199:WAN262200 WKJ262199:WKJ262200 WUF262199:WUF262200 E327734:E327735 HT327735:HT327736 RP327735:RP327736 ABL327735:ABL327736 ALH327735:ALH327736 AVD327735:AVD327736 BEZ327735:BEZ327736 BOV327735:BOV327736 BYR327735:BYR327736 CIN327735:CIN327736 CSJ327735:CSJ327736 DCF327735:DCF327736 DMB327735:DMB327736 DVX327735:DVX327736 EFT327735:EFT327736 EPP327735:EPP327736 EZL327735:EZL327736 FJH327735:FJH327736 FTD327735:FTD327736 GCZ327735:GCZ327736 GMV327735:GMV327736 GWR327735:GWR327736 HGN327735:HGN327736 HQJ327735:HQJ327736 IAF327735:IAF327736 IKB327735:IKB327736 ITX327735:ITX327736 JDT327735:JDT327736 JNP327735:JNP327736 JXL327735:JXL327736 KHH327735:KHH327736 KRD327735:KRD327736 LAZ327735:LAZ327736 LKV327735:LKV327736 LUR327735:LUR327736 MEN327735:MEN327736 MOJ327735:MOJ327736 MYF327735:MYF327736 NIB327735:NIB327736 NRX327735:NRX327736 OBT327735:OBT327736 OLP327735:OLP327736 OVL327735:OVL327736 PFH327735:PFH327736 PPD327735:PPD327736 PYZ327735:PYZ327736 QIV327735:QIV327736 QSR327735:QSR327736 RCN327735:RCN327736 RMJ327735:RMJ327736 RWF327735:RWF327736 SGB327735:SGB327736 SPX327735:SPX327736 SZT327735:SZT327736 TJP327735:TJP327736 TTL327735:TTL327736 UDH327735:UDH327736 UND327735:UND327736 UWZ327735:UWZ327736 VGV327735:VGV327736 VQR327735:VQR327736 WAN327735:WAN327736 WKJ327735:WKJ327736 WUF327735:WUF327736 E393270:E393271 HT393271:HT393272 RP393271:RP393272 ABL393271:ABL393272 ALH393271:ALH393272 AVD393271:AVD393272 BEZ393271:BEZ393272 BOV393271:BOV393272 BYR393271:BYR393272 CIN393271:CIN393272 CSJ393271:CSJ393272 DCF393271:DCF393272 DMB393271:DMB393272 DVX393271:DVX393272 EFT393271:EFT393272 EPP393271:EPP393272 EZL393271:EZL393272 FJH393271:FJH393272 FTD393271:FTD393272 GCZ393271:GCZ393272 GMV393271:GMV393272 GWR393271:GWR393272 HGN393271:HGN393272 HQJ393271:HQJ393272 IAF393271:IAF393272 IKB393271:IKB393272 ITX393271:ITX393272 JDT393271:JDT393272 JNP393271:JNP393272 JXL393271:JXL393272 KHH393271:KHH393272 KRD393271:KRD393272 LAZ393271:LAZ393272 LKV393271:LKV393272 LUR393271:LUR393272 MEN393271:MEN393272 MOJ393271:MOJ393272 MYF393271:MYF393272 NIB393271:NIB393272 NRX393271:NRX393272 OBT393271:OBT393272 OLP393271:OLP393272 OVL393271:OVL393272 PFH393271:PFH393272 PPD393271:PPD393272 PYZ393271:PYZ393272 QIV393271:QIV393272 QSR393271:QSR393272 RCN393271:RCN393272 RMJ393271:RMJ393272 RWF393271:RWF393272 SGB393271:SGB393272 SPX393271:SPX393272 SZT393271:SZT393272 TJP393271:TJP393272 TTL393271:TTL393272 UDH393271:UDH393272 UND393271:UND393272 UWZ393271:UWZ393272 VGV393271:VGV393272 VQR393271:VQR393272 WAN393271:WAN393272 WKJ393271:WKJ393272 WUF393271:WUF393272 E458806:E458807 HT458807:HT458808 RP458807:RP458808 ABL458807:ABL458808 ALH458807:ALH458808 AVD458807:AVD458808 BEZ458807:BEZ458808 BOV458807:BOV458808 BYR458807:BYR458808 CIN458807:CIN458808 CSJ458807:CSJ458808 DCF458807:DCF458808 DMB458807:DMB458808 DVX458807:DVX458808 EFT458807:EFT458808 EPP458807:EPP458808 EZL458807:EZL458808 FJH458807:FJH458808 FTD458807:FTD458808 GCZ458807:GCZ458808 GMV458807:GMV458808 GWR458807:GWR458808 HGN458807:HGN458808 HQJ458807:HQJ458808 IAF458807:IAF458808 IKB458807:IKB458808 ITX458807:ITX458808 JDT458807:JDT458808 JNP458807:JNP458808 JXL458807:JXL458808 KHH458807:KHH458808 KRD458807:KRD458808 LAZ458807:LAZ458808 LKV458807:LKV458808 LUR458807:LUR458808 MEN458807:MEN458808 MOJ458807:MOJ458808 MYF458807:MYF458808 NIB458807:NIB458808 NRX458807:NRX458808 OBT458807:OBT458808 OLP458807:OLP458808 OVL458807:OVL458808 PFH458807:PFH458808 PPD458807:PPD458808 PYZ458807:PYZ458808 QIV458807:QIV458808 QSR458807:QSR458808 RCN458807:RCN458808 RMJ458807:RMJ458808 RWF458807:RWF458808 SGB458807:SGB458808 SPX458807:SPX458808 SZT458807:SZT458808 TJP458807:TJP458808 TTL458807:TTL458808 UDH458807:UDH458808 UND458807:UND458808 UWZ458807:UWZ458808 VGV458807:VGV458808 VQR458807:VQR458808 WAN458807:WAN458808 WKJ458807:WKJ458808 WUF458807:WUF458808 E524342:E524343 HT524343:HT524344 RP524343:RP524344 ABL524343:ABL524344 ALH524343:ALH524344 AVD524343:AVD524344 BEZ524343:BEZ524344 BOV524343:BOV524344 BYR524343:BYR524344 CIN524343:CIN524344 CSJ524343:CSJ524344 DCF524343:DCF524344 DMB524343:DMB524344 DVX524343:DVX524344 EFT524343:EFT524344 EPP524343:EPP524344 EZL524343:EZL524344 FJH524343:FJH524344 FTD524343:FTD524344 GCZ524343:GCZ524344 GMV524343:GMV524344 GWR524343:GWR524344 HGN524343:HGN524344 HQJ524343:HQJ524344 IAF524343:IAF524344 IKB524343:IKB524344 ITX524343:ITX524344 JDT524343:JDT524344 JNP524343:JNP524344 JXL524343:JXL524344 KHH524343:KHH524344 KRD524343:KRD524344 LAZ524343:LAZ524344 LKV524343:LKV524344 LUR524343:LUR524344 MEN524343:MEN524344 MOJ524343:MOJ524344 MYF524343:MYF524344 NIB524343:NIB524344 NRX524343:NRX524344 OBT524343:OBT524344 OLP524343:OLP524344 OVL524343:OVL524344 PFH524343:PFH524344 PPD524343:PPD524344 PYZ524343:PYZ524344 QIV524343:QIV524344 QSR524343:QSR524344 RCN524343:RCN524344 RMJ524343:RMJ524344 RWF524343:RWF524344 SGB524343:SGB524344 SPX524343:SPX524344 SZT524343:SZT524344 TJP524343:TJP524344 TTL524343:TTL524344 UDH524343:UDH524344 UND524343:UND524344 UWZ524343:UWZ524344 VGV524343:VGV524344 VQR524343:VQR524344 WAN524343:WAN524344 WKJ524343:WKJ524344 WUF524343:WUF524344 E589878:E589879 HT589879:HT589880 RP589879:RP589880 ABL589879:ABL589880 ALH589879:ALH589880 AVD589879:AVD589880 BEZ589879:BEZ589880 BOV589879:BOV589880 BYR589879:BYR589880 CIN589879:CIN589880 CSJ589879:CSJ589880 DCF589879:DCF589880 DMB589879:DMB589880 DVX589879:DVX589880 EFT589879:EFT589880 EPP589879:EPP589880 EZL589879:EZL589880 FJH589879:FJH589880 FTD589879:FTD589880 GCZ589879:GCZ589880 GMV589879:GMV589880 GWR589879:GWR589880 HGN589879:HGN589880 HQJ589879:HQJ589880 IAF589879:IAF589880 IKB589879:IKB589880 ITX589879:ITX589880 JDT589879:JDT589880 JNP589879:JNP589880 JXL589879:JXL589880 KHH589879:KHH589880 KRD589879:KRD589880 LAZ589879:LAZ589880 LKV589879:LKV589880 LUR589879:LUR589880 MEN589879:MEN589880 MOJ589879:MOJ589880 MYF589879:MYF589880 NIB589879:NIB589880 NRX589879:NRX589880 OBT589879:OBT589880 OLP589879:OLP589880 OVL589879:OVL589880 PFH589879:PFH589880 PPD589879:PPD589880 PYZ589879:PYZ589880 QIV589879:QIV589880 QSR589879:QSR589880 RCN589879:RCN589880 RMJ589879:RMJ589880 RWF589879:RWF589880 SGB589879:SGB589880 SPX589879:SPX589880 SZT589879:SZT589880 TJP589879:TJP589880 TTL589879:TTL589880 UDH589879:UDH589880 UND589879:UND589880 UWZ589879:UWZ589880 VGV589879:VGV589880 VQR589879:VQR589880 WAN589879:WAN589880 WKJ589879:WKJ589880 WUF589879:WUF589880 E655414:E655415 HT655415:HT655416 RP655415:RP655416 ABL655415:ABL655416 ALH655415:ALH655416 AVD655415:AVD655416 BEZ655415:BEZ655416 BOV655415:BOV655416 BYR655415:BYR655416 CIN655415:CIN655416 CSJ655415:CSJ655416 DCF655415:DCF655416 DMB655415:DMB655416 DVX655415:DVX655416 EFT655415:EFT655416 EPP655415:EPP655416 EZL655415:EZL655416 FJH655415:FJH655416 FTD655415:FTD655416 GCZ655415:GCZ655416 GMV655415:GMV655416 GWR655415:GWR655416 HGN655415:HGN655416 HQJ655415:HQJ655416 IAF655415:IAF655416 IKB655415:IKB655416 ITX655415:ITX655416 JDT655415:JDT655416 JNP655415:JNP655416 JXL655415:JXL655416 KHH655415:KHH655416 KRD655415:KRD655416 LAZ655415:LAZ655416 LKV655415:LKV655416 LUR655415:LUR655416 MEN655415:MEN655416 MOJ655415:MOJ655416 MYF655415:MYF655416 NIB655415:NIB655416 NRX655415:NRX655416 OBT655415:OBT655416 OLP655415:OLP655416 OVL655415:OVL655416 PFH655415:PFH655416 PPD655415:PPD655416 PYZ655415:PYZ655416 QIV655415:QIV655416 QSR655415:QSR655416 RCN655415:RCN655416 RMJ655415:RMJ655416 RWF655415:RWF655416 SGB655415:SGB655416 SPX655415:SPX655416 SZT655415:SZT655416 TJP655415:TJP655416 TTL655415:TTL655416 UDH655415:UDH655416 UND655415:UND655416 UWZ655415:UWZ655416 VGV655415:VGV655416 VQR655415:VQR655416 WAN655415:WAN655416 WKJ655415:WKJ655416 WUF655415:WUF655416 E720950:E720951 HT720951:HT720952 RP720951:RP720952 ABL720951:ABL720952 ALH720951:ALH720952 AVD720951:AVD720952 BEZ720951:BEZ720952 BOV720951:BOV720952 BYR720951:BYR720952 CIN720951:CIN720952 CSJ720951:CSJ720952 DCF720951:DCF720952 DMB720951:DMB720952 DVX720951:DVX720952 EFT720951:EFT720952 EPP720951:EPP720952 EZL720951:EZL720952 FJH720951:FJH720952 FTD720951:FTD720952 GCZ720951:GCZ720952 GMV720951:GMV720952 GWR720951:GWR720952 HGN720951:HGN720952 HQJ720951:HQJ720952 IAF720951:IAF720952 IKB720951:IKB720952 ITX720951:ITX720952 JDT720951:JDT720952 JNP720951:JNP720952 JXL720951:JXL720952 KHH720951:KHH720952 KRD720951:KRD720952 LAZ720951:LAZ720952 LKV720951:LKV720952 LUR720951:LUR720952 MEN720951:MEN720952 MOJ720951:MOJ720952 MYF720951:MYF720952 NIB720951:NIB720952 NRX720951:NRX720952 OBT720951:OBT720952 OLP720951:OLP720952 OVL720951:OVL720952 PFH720951:PFH720952 PPD720951:PPD720952 PYZ720951:PYZ720952 QIV720951:QIV720952 QSR720951:QSR720952 RCN720951:RCN720952 RMJ720951:RMJ720952 RWF720951:RWF720952 SGB720951:SGB720952 SPX720951:SPX720952 SZT720951:SZT720952 TJP720951:TJP720952 TTL720951:TTL720952 UDH720951:UDH720952 UND720951:UND720952 UWZ720951:UWZ720952 VGV720951:VGV720952 VQR720951:VQR720952 WAN720951:WAN720952 WKJ720951:WKJ720952 WUF720951:WUF720952 E786486:E786487 HT786487:HT786488 RP786487:RP786488 ABL786487:ABL786488 ALH786487:ALH786488 AVD786487:AVD786488 BEZ786487:BEZ786488 BOV786487:BOV786488 BYR786487:BYR786488 CIN786487:CIN786488 CSJ786487:CSJ786488 DCF786487:DCF786488 DMB786487:DMB786488 DVX786487:DVX786488 EFT786487:EFT786488 EPP786487:EPP786488 EZL786487:EZL786488 FJH786487:FJH786488 FTD786487:FTD786488 GCZ786487:GCZ786488 GMV786487:GMV786488 GWR786487:GWR786488 HGN786487:HGN786488 HQJ786487:HQJ786488 IAF786487:IAF786488 IKB786487:IKB786488 ITX786487:ITX786488 JDT786487:JDT786488 JNP786487:JNP786488 JXL786487:JXL786488 KHH786487:KHH786488 KRD786487:KRD786488 LAZ786487:LAZ786488 LKV786487:LKV786488 LUR786487:LUR786488 MEN786487:MEN786488 MOJ786487:MOJ786488 MYF786487:MYF786488 NIB786487:NIB786488 NRX786487:NRX786488 OBT786487:OBT786488 OLP786487:OLP786488 OVL786487:OVL786488 PFH786487:PFH786488 PPD786487:PPD786488 PYZ786487:PYZ786488 QIV786487:QIV786488 QSR786487:QSR786488 RCN786487:RCN786488 RMJ786487:RMJ786488 RWF786487:RWF786488 SGB786487:SGB786488 SPX786487:SPX786488 SZT786487:SZT786488 TJP786487:TJP786488 TTL786487:TTL786488 UDH786487:UDH786488 UND786487:UND786488 UWZ786487:UWZ786488 VGV786487:VGV786488 VQR786487:VQR786488 WAN786487:WAN786488 WKJ786487:WKJ786488 WUF786487:WUF786488 E852022:E852023 HT852023:HT852024 RP852023:RP852024 ABL852023:ABL852024 ALH852023:ALH852024 AVD852023:AVD852024 BEZ852023:BEZ852024 BOV852023:BOV852024 BYR852023:BYR852024 CIN852023:CIN852024 CSJ852023:CSJ852024 DCF852023:DCF852024 DMB852023:DMB852024 DVX852023:DVX852024 EFT852023:EFT852024 EPP852023:EPP852024 EZL852023:EZL852024 FJH852023:FJH852024 FTD852023:FTD852024 GCZ852023:GCZ852024 GMV852023:GMV852024 GWR852023:GWR852024 HGN852023:HGN852024 HQJ852023:HQJ852024 IAF852023:IAF852024 IKB852023:IKB852024 ITX852023:ITX852024 JDT852023:JDT852024 JNP852023:JNP852024 JXL852023:JXL852024 KHH852023:KHH852024 KRD852023:KRD852024 LAZ852023:LAZ852024 LKV852023:LKV852024 LUR852023:LUR852024 MEN852023:MEN852024 MOJ852023:MOJ852024 MYF852023:MYF852024 NIB852023:NIB852024 NRX852023:NRX852024 OBT852023:OBT852024 OLP852023:OLP852024 OVL852023:OVL852024 PFH852023:PFH852024 PPD852023:PPD852024 PYZ852023:PYZ852024 QIV852023:QIV852024 QSR852023:QSR852024 RCN852023:RCN852024 RMJ852023:RMJ852024 RWF852023:RWF852024 SGB852023:SGB852024 SPX852023:SPX852024 SZT852023:SZT852024 TJP852023:TJP852024 TTL852023:TTL852024 UDH852023:UDH852024 UND852023:UND852024 UWZ852023:UWZ852024 VGV852023:VGV852024 VQR852023:VQR852024 WAN852023:WAN852024 WKJ852023:WKJ852024 WUF852023:WUF852024 E917558:E917559 HT917559:HT917560 RP917559:RP917560 ABL917559:ABL917560 ALH917559:ALH917560 AVD917559:AVD917560 BEZ917559:BEZ917560 BOV917559:BOV917560 BYR917559:BYR917560 CIN917559:CIN917560 CSJ917559:CSJ917560 DCF917559:DCF917560 DMB917559:DMB917560 DVX917559:DVX917560 EFT917559:EFT917560 EPP917559:EPP917560 EZL917559:EZL917560 FJH917559:FJH917560 FTD917559:FTD917560 GCZ917559:GCZ917560 GMV917559:GMV917560 GWR917559:GWR917560 HGN917559:HGN917560 HQJ917559:HQJ917560 IAF917559:IAF917560 IKB917559:IKB917560 ITX917559:ITX917560 JDT917559:JDT917560 JNP917559:JNP917560 JXL917559:JXL917560 KHH917559:KHH917560 KRD917559:KRD917560 LAZ917559:LAZ917560 LKV917559:LKV917560 LUR917559:LUR917560 MEN917559:MEN917560 MOJ917559:MOJ917560 MYF917559:MYF917560 NIB917559:NIB917560 NRX917559:NRX917560 OBT917559:OBT917560 OLP917559:OLP917560 OVL917559:OVL917560 PFH917559:PFH917560 PPD917559:PPD917560 PYZ917559:PYZ917560 QIV917559:QIV917560 QSR917559:QSR917560 RCN917559:RCN917560 RMJ917559:RMJ917560 RWF917559:RWF917560 SGB917559:SGB917560 SPX917559:SPX917560 SZT917559:SZT917560 TJP917559:TJP917560 TTL917559:TTL917560 UDH917559:UDH917560 UND917559:UND917560 UWZ917559:UWZ917560 VGV917559:VGV917560 VQR917559:VQR917560 WAN917559:WAN917560 WKJ917559:WKJ917560 WUF917559:WUF917560 E983094:E983095 HT983095:HT983096 RP983095:RP983096 ABL983095:ABL983096 ALH983095:ALH983096 AVD983095:AVD983096 BEZ983095:BEZ983096 BOV983095:BOV983096 BYR983095:BYR983096 CIN983095:CIN983096 CSJ983095:CSJ983096 DCF983095:DCF983096 DMB983095:DMB983096 DVX983095:DVX983096 EFT983095:EFT983096 EPP983095:EPP983096 EZL983095:EZL983096 FJH983095:FJH983096 FTD983095:FTD983096 GCZ983095:GCZ983096 GMV983095:GMV983096 GWR983095:GWR983096 HGN983095:HGN983096 HQJ983095:HQJ983096 IAF983095:IAF983096 IKB983095:IKB983096 ITX983095:ITX983096 JDT983095:JDT983096 JNP983095:JNP983096 JXL983095:JXL983096 KHH983095:KHH983096 KRD983095:KRD983096 LAZ983095:LAZ983096 LKV983095:LKV983096 LUR983095:LUR983096 MEN983095:MEN983096 MOJ983095:MOJ983096 MYF983095:MYF983096 NIB983095:NIB983096 NRX983095:NRX983096 OBT983095:OBT983096 OLP983095:OLP983096 OVL983095:OVL983096 PFH983095:PFH983096 PPD983095:PPD983096 PYZ983095:PYZ983096 QIV983095:QIV983096 QSR983095:QSR983096 RCN983095:RCN983096 RMJ983095:RMJ983096 RWF983095:RWF983096 SGB983095:SGB983096 SPX983095:SPX983096 SZT983095:SZT983096 TJP983095:TJP983096 TTL983095:TTL983096 UDH983095:UDH983096 UND983095:UND983096 UWZ983095:UWZ983096 VGV983095:VGV983096 VQR983095:VQR983096 WAN983095:WAN983096 WKJ983095:WKJ983096 WUF983095:WUF983096">
      <formula1>$C$52:$C$55</formula1>
    </dataValidation>
    <dataValidation type="list" allowBlank="1" showInputMessage="1" showErrorMessage="1" sqref="IK4 WUW983050 WLA983050 WBE983050 VRI983050 VHM983050 UXQ983050 UNU983050 UDY983050 TUC983050 TKG983050 TAK983050 SQO983050 SGS983050 RWW983050 RNA983050 RDE983050 QTI983050 QJM983050 PZQ983050 PPU983050 PFY983050 OWC983050 OMG983050 OCK983050 NSO983050 NIS983050 MYW983050 MPA983050 MFE983050 LVI983050 LLM983050 LBQ983050 KRU983050 KHY983050 JYC983050 JOG983050 JEK983050 IUO983050 IKS983050 IAW983050 HRA983050 HHE983050 GXI983050 GNM983050 GDQ983050 FTU983050 FJY983050 FAC983050 EQG983050 EGK983050 DWO983050 DMS983050 DCW983050 CTA983050 CJE983050 BZI983050 BPM983050 BFQ983050 AVU983050 ALY983050 ACC983050 SG983050 IK983050 WUW917514 WLA917514 WBE917514 VRI917514 VHM917514 UXQ917514 UNU917514 UDY917514 TUC917514 TKG917514 TAK917514 SQO917514 SGS917514 RWW917514 RNA917514 RDE917514 QTI917514 QJM917514 PZQ917514 PPU917514 PFY917514 OWC917514 OMG917514 OCK917514 NSO917514 NIS917514 MYW917514 MPA917514 MFE917514 LVI917514 LLM917514 LBQ917514 KRU917514 KHY917514 JYC917514 JOG917514 JEK917514 IUO917514 IKS917514 IAW917514 HRA917514 HHE917514 GXI917514 GNM917514 GDQ917514 FTU917514 FJY917514 FAC917514 EQG917514 EGK917514 DWO917514 DMS917514 DCW917514 CTA917514 CJE917514 BZI917514 BPM917514 BFQ917514 AVU917514 ALY917514 ACC917514 SG917514 IK917514 WUW851978 WLA851978 WBE851978 VRI851978 VHM851978 UXQ851978 UNU851978 UDY851978 TUC851978 TKG851978 TAK851978 SQO851978 SGS851978 RWW851978 RNA851978 RDE851978 QTI851978 QJM851978 PZQ851978 PPU851978 PFY851978 OWC851978 OMG851978 OCK851978 NSO851978 NIS851978 MYW851978 MPA851978 MFE851978 LVI851978 LLM851978 LBQ851978 KRU851978 KHY851978 JYC851978 JOG851978 JEK851978 IUO851978 IKS851978 IAW851978 HRA851978 HHE851978 GXI851978 GNM851978 GDQ851978 FTU851978 FJY851978 FAC851978 EQG851978 EGK851978 DWO851978 DMS851978 DCW851978 CTA851978 CJE851978 BZI851978 BPM851978 BFQ851978 AVU851978 ALY851978 ACC851978 SG851978 IK851978 WUW786442 WLA786442 WBE786442 VRI786442 VHM786442 UXQ786442 UNU786442 UDY786442 TUC786442 TKG786442 TAK786442 SQO786442 SGS786442 RWW786442 RNA786442 RDE786442 QTI786442 QJM786442 PZQ786442 PPU786442 PFY786442 OWC786442 OMG786442 OCK786442 NSO786442 NIS786442 MYW786442 MPA786442 MFE786442 LVI786442 LLM786442 LBQ786442 KRU786442 KHY786442 JYC786442 JOG786442 JEK786442 IUO786442 IKS786442 IAW786442 HRA786442 HHE786442 GXI786442 GNM786442 GDQ786442 FTU786442 FJY786442 FAC786442 EQG786442 EGK786442 DWO786442 DMS786442 DCW786442 CTA786442 CJE786442 BZI786442 BPM786442 BFQ786442 AVU786442 ALY786442 ACC786442 SG786442 IK786442 WUW720906 WLA720906 WBE720906 VRI720906 VHM720906 UXQ720906 UNU720906 UDY720906 TUC720906 TKG720906 TAK720906 SQO720906 SGS720906 RWW720906 RNA720906 RDE720906 QTI720906 QJM720906 PZQ720906 PPU720906 PFY720906 OWC720906 OMG720906 OCK720906 NSO720906 NIS720906 MYW720906 MPA720906 MFE720906 LVI720906 LLM720906 LBQ720906 KRU720906 KHY720906 JYC720906 JOG720906 JEK720906 IUO720906 IKS720906 IAW720906 HRA720906 HHE720906 GXI720906 GNM720906 GDQ720906 FTU720906 FJY720906 FAC720906 EQG720906 EGK720906 DWO720906 DMS720906 DCW720906 CTA720906 CJE720906 BZI720906 BPM720906 BFQ720906 AVU720906 ALY720906 ACC720906 SG720906 IK720906 WUW655370 WLA655370 WBE655370 VRI655370 VHM655370 UXQ655370 UNU655370 UDY655370 TUC655370 TKG655370 TAK655370 SQO655370 SGS655370 RWW655370 RNA655370 RDE655370 QTI655370 QJM655370 PZQ655370 PPU655370 PFY655370 OWC655370 OMG655370 OCK655370 NSO655370 NIS655370 MYW655370 MPA655370 MFE655370 LVI655370 LLM655370 LBQ655370 KRU655370 KHY655370 JYC655370 JOG655370 JEK655370 IUO655370 IKS655370 IAW655370 HRA655370 HHE655370 GXI655370 GNM655370 GDQ655370 FTU655370 FJY655370 FAC655370 EQG655370 EGK655370 DWO655370 DMS655370 DCW655370 CTA655370 CJE655370 BZI655370 BPM655370 BFQ655370 AVU655370 ALY655370 ACC655370 SG655370 IK655370 WUW589834 WLA589834 WBE589834 VRI589834 VHM589834 UXQ589834 UNU589834 UDY589834 TUC589834 TKG589834 TAK589834 SQO589834 SGS589834 RWW589834 RNA589834 RDE589834 QTI589834 QJM589834 PZQ589834 PPU589834 PFY589834 OWC589834 OMG589834 OCK589834 NSO589834 NIS589834 MYW589834 MPA589834 MFE589834 LVI589834 LLM589834 LBQ589834 KRU589834 KHY589834 JYC589834 JOG589834 JEK589834 IUO589834 IKS589834 IAW589834 HRA589834 HHE589834 GXI589834 GNM589834 GDQ589834 FTU589834 FJY589834 FAC589834 EQG589834 EGK589834 DWO589834 DMS589834 DCW589834 CTA589834 CJE589834 BZI589834 BPM589834 BFQ589834 AVU589834 ALY589834 ACC589834 SG589834 IK589834 WUW524298 WLA524298 WBE524298 VRI524298 VHM524298 UXQ524298 UNU524298 UDY524298 TUC524298 TKG524298 TAK524298 SQO524298 SGS524298 RWW524298 RNA524298 RDE524298 QTI524298 QJM524298 PZQ524298 PPU524298 PFY524298 OWC524298 OMG524298 OCK524298 NSO524298 NIS524298 MYW524298 MPA524298 MFE524298 LVI524298 LLM524298 LBQ524298 KRU524298 KHY524298 JYC524298 JOG524298 JEK524298 IUO524298 IKS524298 IAW524298 HRA524298 HHE524298 GXI524298 GNM524298 GDQ524298 FTU524298 FJY524298 FAC524298 EQG524298 EGK524298 DWO524298 DMS524298 DCW524298 CTA524298 CJE524298 BZI524298 BPM524298 BFQ524298 AVU524298 ALY524298 ACC524298 SG524298 IK524298 WUW458762 WLA458762 WBE458762 VRI458762 VHM458762 UXQ458762 UNU458762 UDY458762 TUC458762 TKG458762 TAK458762 SQO458762 SGS458762 RWW458762 RNA458762 RDE458762 QTI458762 QJM458762 PZQ458762 PPU458762 PFY458762 OWC458762 OMG458762 OCK458762 NSO458762 NIS458762 MYW458762 MPA458762 MFE458762 LVI458762 LLM458762 LBQ458762 KRU458762 KHY458762 JYC458762 JOG458762 JEK458762 IUO458762 IKS458762 IAW458762 HRA458762 HHE458762 GXI458762 GNM458762 GDQ458762 FTU458762 FJY458762 FAC458762 EQG458762 EGK458762 DWO458762 DMS458762 DCW458762 CTA458762 CJE458762 BZI458762 BPM458762 BFQ458762 AVU458762 ALY458762 ACC458762 SG458762 IK458762 WUW393226 WLA393226 WBE393226 VRI393226 VHM393226 UXQ393226 UNU393226 UDY393226 TUC393226 TKG393226 TAK393226 SQO393226 SGS393226 RWW393226 RNA393226 RDE393226 QTI393226 QJM393226 PZQ393226 PPU393226 PFY393226 OWC393226 OMG393226 OCK393226 NSO393226 NIS393226 MYW393226 MPA393226 MFE393226 LVI393226 LLM393226 LBQ393226 KRU393226 KHY393226 JYC393226 JOG393226 JEK393226 IUO393226 IKS393226 IAW393226 HRA393226 HHE393226 GXI393226 GNM393226 GDQ393226 FTU393226 FJY393226 FAC393226 EQG393226 EGK393226 DWO393226 DMS393226 DCW393226 CTA393226 CJE393226 BZI393226 BPM393226 BFQ393226 AVU393226 ALY393226 ACC393226 SG393226 IK393226 WUW327690 WLA327690 WBE327690 VRI327690 VHM327690 UXQ327690 UNU327690 UDY327690 TUC327690 TKG327690 TAK327690 SQO327690 SGS327690 RWW327690 RNA327690 RDE327690 QTI327690 QJM327690 PZQ327690 PPU327690 PFY327690 OWC327690 OMG327690 OCK327690 NSO327690 NIS327690 MYW327690 MPA327690 MFE327690 LVI327690 LLM327690 LBQ327690 KRU327690 KHY327690 JYC327690 JOG327690 JEK327690 IUO327690 IKS327690 IAW327690 HRA327690 HHE327690 GXI327690 GNM327690 GDQ327690 FTU327690 FJY327690 FAC327690 EQG327690 EGK327690 DWO327690 DMS327690 DCW327690 CTA327690 CJE327690 BZI327690 BPM327690 BFQ327690 AVU327690 ALY327690 ACC327690 SG327690 IK327690 WUW262154 WLA262154 WBE262154 VRI262154 VHM262154 UXQ262154 UNU262154 UDY262154 TUC262154 TKG262154 TAK262154 SQO262154 SGS262154 RWW262154 RNA262154 RDE262154 QTI262154 QJM262154 PZQ262154 PPU262154 PFY262154 OWC262154 OMG262154 OCK262154 NSO262154 NIS262154 MYW262154 MPA262154 MFE262154 LVI262154 LLM262154 LBQ262154 KRU262154 KHY262154 JYC262154 JOG262154 JEK262154 IUO262154 IKS262154 IAW262154 HRA262154 HHE262154 GXI262154 GNM262154 GDQ262154 FTU262154 FJY262154 FAC262154 EQG262154 EGK262154 DWO262154 DMS262154 DCW262154 CTA262154 CJE262154 BZI262154 BPM262154 BFQ262154 AVU262154 ALY262154 ACC262154 SG262154 IK262154 WUW196618 WLA196618 WBE196618 VRI196618 VHM196618 UXQ196618 UNU196618 UDY196618 TUC196618 TKG196618 TAK196618 SQO196618 SGS196618 RWW196618 RNA196618 RDE196618 QTI196618 QJM196618 PZQ196618 PPU196618 PFY196618 OWC196618 OMG196618 OCK196618 NSO196618 NIS196618 MYW196618 MPA196618 MFE196618 LVI196618 LLM196618 LBQ196618 KRU196618 KHY196618 JYC196618 JOG196618 JEK196618 IUO196618 IKS196618 IAW196618 HRA196618 HHE196618 GXI196618 GNM196618 GDQ196618 FTU196618 FJY196618 FAC196618 EQG196618 EGK196618 DWO196618 DMS196618 DCW196618 CTA196618 CJE196618 BZI196618 BPM196618 BFQ196618 AVU196618 ALY196618 ACC196618 SG196618 IK196618 WUW131082 WLA131082 WBE131082 VRI131082 VHM131082 UXQ131082 UNU131082 UDY131082 TUC131082 TKG131082 TAK131082 SQO131082 SGS131082 RWW131082 RNA131082 RDE131082 QTI131082 QJM131082 PZQ131082 PPU131082 PFY131082 OWC131082 OMG131082 OCK131082 NSO131082 NIS131082 MYW131082 MPA131082 MFE131082 LVI131082 LLM131082 LBQ131082 KRU131082 KHY131082 JYC131082 JOG131082 JEK131082 IUO131082 IKS131082 IAW131082 HRA131082 HHE131082 GXI131082 GNM131082 GDQ131082 FTU131082 FJY131082 FAC131082 EQG131082 EGK131082 DWO131082 DMS131082 DCW131082 CTA131082 CJE131082 BZI131082 BPM131082 BFQ131082 AVU131082 ALY131082 ACC131082 SG131082 IK131082 WUW65546 WLA65546 WBE65546 VRI65546 VHM65546 UXQ65546 UNU65546 UDY65546 TUC65546 TKG65546 TAK65546 SQO65546 SGS65546 RWW65546 RNA65546 RDE65546 QTI65546 QJM65546 PZQ65546 PPU65546 PFY65546 OWC65546 OMG65546 OCK65546 NSO65546 NIS65546 MYW65546 MPA65546 MFE65546 LVI65546 LLM65546 LBQ65546 KRU65546 KHY65546 JYC65546 JOG65546 JEK65546 IUO65546 IKS65546 IAW65546 HRA65546 HHE65546 GXI65546 GNM65546 GDQ65546 FTU65546 FJY65546 FAC65546 EQG65546 EGK65546 DWO65546 DMS65546 DCW65546 CTA65546 CJE65546 BZI65546 BPM65546 BFQ65546 AVU65546 ALY65546 ACC65546 SG65546 IK65546 WUW4 WLA4 WBE4 VRI4 VHM4 UXQ4 UNU4 UDY4 TUC4 TKG4 TAK4 SQO4 SGS4 RWW4 RNA4 RDE4 QTI4 QJM4 PZQ4 PPU4 PFY4 OWC4 OMG4 OCK4 NSO4 NIS4 MYW4 MPA4 MFE4 LVI4 LLM4 LBQ4 KRU4 KHY4 JYC4 JOG4 JEK4 IUO4 IKS4 IAW4 HRA4 HHE4 GXI4 GNM4 GDQ4 FTU4 FJY4 FAC4 EQG4 EGK4 DWO4 DMS4 DCW4 CTA4 CJE4 BZI4 BPM4 BFQ4 AVU4 ALY4 ACC4 SG4">
      <formula1>#REF!</formula1>
    </dataValidation>
    <dataValidation type="list" allowBlank="1" showInputMessage="1" showErrorMessage="1" sqref="G22">
      <formula1>$S$10:$S$14</formula1>
    </dataValidation>
    <dataValidation type="list" allowBlank="1" showInputMessage="1" showErrorMessage="1" sqref="I32">
      <formula1>$R$28:$R$37</formula1>
    </dataValidation>
    <dataValidation type="list" allowBlank="1" showInputMessage="1" showErrorMessage="1" sqref="I34">
      <formula1>$R$41:$R$65</formula1>
    </dataValidation>
  </dataValidations>
  <pageMargins left="0.7" right="0.7" top="0.75" bottom="0.75" header="0.3" footer="0.3"/>
  <pageSetup paperSize="9" fitToWidth="0"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流量計算書様式（取付管のみ)</vt:lpstr>
      <vt:lpstr>流量計算書様式（本管+取付管施工）</vt:lpstr>
      <vt:lpstr>記載例</vt:lpstr>
      <vt:lpstr>記載例!Print_Area</vt:lpstr>
      <vt:lpstr>'流量計算書様式（取付管のみ)'!Print_Area</vt:lpstr>
      <vt:lpstr>'流量計算書様式（本管+取付管施工）'!Print_Area</vt:lpstr>
    </vt:vector>
  </TitlesOfParts>
  <Company>岡崎市役所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慎也</dc:creator>
  <cp:lastModifiedBy>作成者</cp:lastModifiedBy>
  <cp:lastPrinted>2017-08-04T01:24:38Z</cp:lastPrinted>
  <dcterms:created xsi:type="dcterms:W3CDTF">2017-07-04T01:35:02Z</dcterms:created>
  <dcterms:modified xsi:type="dcterms:W3CDTF">2018-06-29T01:47:23Z</dcterms:modified>
</cp:coreProperties>
</file>