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1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17.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codeName="ThisWorkbook"/>
  <mc:AlternateContent xmlns:mc="http://schemas.openxmlformats.org/markup-compatibility/2006">
    <mc:Choice Requires="x15">
      <x15ac:absPath xmlns:x15ac="http://schemas.microsoft.com/office/spreadsheetml/2010/11/ac" url="\\it-nas1\kakyoyu\jukankyo\02.住宅施策係-耐震関係\10 - 01 耐震促進関係\20 - 010 住宅・建築物耐震化事業費補助金\10 - 要綱・様式・要領\R7\要綱\改正\"/>
    </mc:Choice>
  </mc:AlternateContent>
  <xr:revisionPtr revIDLastSave="0" documentId="13_ncr:1_{77A9C1C4-2DAA-43E3-BBD5-39AC26823A95}" xr6:coauthVersionLast="36" xr6:coauthVersionMax="36" xr10:uidLastSave="{00000000-0000-0000-0000-000000000000}"/>
  <bookViews>
    <workbookView xWindow="9300" yWindow="0" windowWidth="19560" windowHeight="8120" tabRatio="895" xr2:uid="{00000000-000D-0000-FFFF-FFFF00000000}"/>
  </bookViews>
  <sheets>
    <sheet name="★入力シート" sheetId="14" r:id="rId1"/>
    <sheet name="事前相談書" sheetId="4" r:id="rId2"/>
    <sheet name="申請書" sheetId="5" r:id="rId3"/>
    <sheet name="交付決定通知" sheetId="36" r:id="rId4"/>
    <sheet name="着手届" sheetId="6" r:id="rId5"/>
    <sheet name="承継届" sheetId="9" r:id="rId6"/>
    <sheet name="変更承認申請書" sheetId="10" r:id="rId7"/>
    <sheet name="変更承認通知" sheetId="37" r:id="rId8"/>
    <sheet name="変更届" sheetId="11" r:id="rId9"/>
    <sheet name="遅延報告書" sheetId="12" r:id="rId10"/>
    <sheet name="廃止（中止）届" sheetId="13" r:id="rId11"/>
    <sheet name="別紙1" sheetId="16" r:id="rId12"/>
    <sheet name="別紙1（省エネ基準）" sheetId="23" r:id="rId13"/>
    <sheet name="別紙1（ZEH水準）" sheetId="27" r:id="rId14"/>
    <sheet name="完了実績報告書" sheetId="7" r:id="rId15"/>
    <sheet name="別紙２" sheetId="35" r:id="rId16"/>
    <sheet name="別紙2（省エネ基準）" sheetId="31" r:id="rId17"/>
    <sheet name="別紙2（ZEH水準）" sheetId="33" r:id="rId18"/>
    <sheet name="確定通知" sheetId="38" r:id="rId19"/>
    <sheet name="補助金支払請求書" sheetId="8" r:id="rId20"/>
  </sheets>
  <externalReferences>
    <externalReference r:id="rId21"/>
  </externalReferences>
  <definedNames>
    <definedName name="_xlnm.Print_Area" localSheetId="0">★入力シート!$A$1:$H$229</definedName>
    <definedName name="_xlnm.Print_Area" localSheetId="18">確定通知!$A$1:$AG$29</definedName>
    <definedName name="_xlnm.Print_Area" localSheetId="14">完了実績報告書!$A$1:$AG$55</definedName>
    <definedName name="_xlnm.Print_Area" localSheetId="3">交付決定通知!$A$1:$AH$39</definedName>
    <definedName name="_xlnm.Print_Area" localSheetId="1">事前相談書!$A$1:$AG$49</definedName>
    <definedName name="_xlnm.Print_Area" localSheetId="5">承継届!$A$1:$AG$54</definedName>
    <definedName name="_xlnm.Print_Area" localSheetId="2">申請書!$A$1:$AG$66</definedName>
    <definedName name="_xlnm.Print_Area" localSheetId="9">遅延報告書!$A$1:$AG$38</definedName>
    <definedName name="_xlnm.Print_Area" localSheetId="4">着手届!$A$1:$AG$47</definedName>
    <definedName name="_xlnm.Print_Area" localSheetId="10">'廃止（中止）届'!$A$1:$AG$32</definedName>
    <definedName name="_xlnm.Print_Area" localSheetId="11">別紙1!$A$1:$AJ$102</definedName>
    <definedName name="_xlnm.Print_Area" localSheetId="13">'別紙1（ZEH水準）'!$A$1:$O$49</definedName>
    <definedName name="_xlnm.Print_Area" localSheetId="12">'別紙1（省エネ基準）'!$A$1:$O$49</definedName>
    <definedName name="_xlnm.Print_Area" localSheetId="15">別紙２!$A$1:$AJ$103</definedName>
    <definedName name="_xlnm.Print_Area" localSheetId="17">'別紙2（ZEH水準）'!$A$1:$O$49</definedName>
    <definedName name="_xlnm.Print_Area" localSheetId="16">'別紙2（省エネ基準）'!$A$1:$O$49</definedName>
    <definedName name="_xlnm.Print_Area" localSheetId="6">変更承認申請書!$A$1:$AG$48</definedName>
    <definedName name="_xlnm.Print_Area" localSheetId="7">変更承認通知!$A$1:$AG$35</definedName>
    <definedName name="_xlnm.Print_Area" localSheetId="8">変更届!$A$1:$AG$41</definedName>
    <definedName name="_xlnm.Print_Area" localSheetId="19">補助金支払請求書!$A$1:$AG$51</definedName>
  </definedNames>
  <calcPr calcId="191029"/>
</workbook>
</file>

<file path=xl/calcChain.xml><?xml version="1.0" encoding="utf-8"?>
<calcChain xmlns="http://schemas.openxmlformats.org/spreadsheetml/2006/main">
  <c r="N40" i="33" l="1"/>
  <c r="L34" i="33"/>
  <c r="N34" i="33"/>
  <c r="I33" i="33"/>
  <c r="L33" i="33" s="1"/>
  <c r="I27" i="33"/>
  <c r="L27" i="33" s="1"/>
  <c r="I26" i="33"/>
  <c r="L26" i="33" s="1"/>
  <c r="N34" i="23"/>
  <c r="N40" i="27"/>
  <c r="N34" i="27"/>
  <c r="N24" i="27"/>
  <c r="I33" i="27"/>
  <c r="L33" i="27" s="1"/>
  <c r="I27" i="27"/>
  <c r="L27" i="27" s="1"/>
  <c r="I26" i="27"/>
  <c r="L26" i="27" s="1"/>
  <c r="N40" i="23"/>
  <c r="I33" i="23"/>
  <c r="L33" i="23" s="1"/>
  <c r="I27" i="23"/>
  <c r="L27" i="23" s="1"/>
  <c r="I26" i="23"/>
  <c r="L26" i="23" s="1"/>
  <c r="N24" i="33" l="1"/>
  <c r="N34" i="31"/>
  <c r="N40" i="31"/>
  <c r="N41" i="31"/>
  <c r="N24" i="31"/>
  <c r="L24" i="31"/>
  <c r="I27" i="31"/>
  <c r="I26" i="31"/>
  <c r="L26" i="31" s="1"/>
  <c r="L27" i="31"/>
  <c r="I33" i="31"/>
  <c r="L33" i="31" s="1"/>
  <c r="I32" i="31"/>
  <c r="L32" i="31" s="1"/>
  <c r="B42" i="35" l="1"/>
  <c r="B43" i="35"/>
  <c r="B51" i="16"/>
  <c r="B52" i="16"/>
  <c r="H192" i="14"/>
  <c r="H193" i="14"/>
  <c r="H128" i="14"/>
  <c r="H129" i="14"/>
  <c r="A44" i="5" l="1"/>
  <c r="A41" i="5"/>
  <c r="H30" i="14"/>
  <c r="H29" i="14"/>
  <c r="X12" i="7" l="1"/>
  <c r="X12" i="13"/>
  <c r="X12" i="12"/>
  <c r="G227" i="14"/>
  <c r="G224" i="14"/>
  <c r="G223" i="14"/>
  <c r="G221" i="14"/>
  <c r="G220" i="14"/>
  <c r="J2" i="27"/>
  <c r="J2" i="23"/>
  <c r="J2" i="31"/>
  <c r="J2" i="33"/>
  <c r="G96" i="14"/>
  <c r="G93" i="14"/>
  <c r="G92" i="14"/>
  <c r="G90" i="14"/>
  <c r="G89" i="14"/>
  <c r="N24" i="23" l="1"/>
  <c r="G209" i="14"/>
  <c r="G225" i="14" s="1"/>
  <c r="X12" i="11" l="1"/>
  <c r="X12" i="10"/>
  <c r="X12" i="9"/>
  <c r="X12" i="6"/>
  <c r="V9" i="35" l="1"/>
  <c r="V9" i="16" l="1"/>
  <c r="N52" i="23" l="1"/>
  <c r="T100" i="35"/>
  <c r="K100" i="35"/>
  <c r="S97" i="35"/>
  <c r="T92" i="35" s="1"/>
  <c r="J97" i="35"/>
  <c r="AB97" i="35"/>
  <c r="AC92" i="35" s="1"/>
  <c r="M88" i="35"/>
  <c r="Y88" i="35"/>
  <c r="Z83" i="35" s="1"/>
  <c r="N83" i="35"/>
  <c r="Y79" i="35"/>
  <c r="Z64" i="35" s="1"/>
  <c r="Y73" i="35"/>
  <c r="Y71" i="35"/>
  <c r="Y69" i="35"/>
  <c r="M75" i="35"/>
  <c r="M73" i="35"/>
  <c r="M71" i="35"/>
  <c r="M69" i="35"/>
  <c r="M79" i="35"/>
  <c r="N64" i="35" s="1"/>
  <c r="S51" i="35"/>
  <c r="B51" i="35"/>
  <c r="B50" i="35"/>
  <c r="B49" i="35"/>
  <c r="B48" i="35"/>
  <c r="B47" i="35"/>
  <c r="B46" i="35"/>
  <c r="B45" i="35"/>
  <c r="B44" i="35"/>
  <c r="B53" i="16"/>
  <c r="B41" i="35"/>
  <c r="B40" i="35"/>
  <c r="B39" i="35"/>
  <c r="B36" i="35"/>
  <c r="B35" i="35"/>
  <c r="O41" i="16"/>
  <c r="O32" i="35"/>
  <c r="B32" i="35"/>
  <c r="C54" i="35"/>
  <c r="H203" i="14"/>
  <c r="H202" i="14"/>
  <c r="H201" i="14"/>
  <c r="H200" i="14"/>
  <c r="H199" i="14"/>
  <c r="H198" i="14"/>
  <c r="H197" i="14"/>
  <c r="H196" i="14"/>
  <c r="H195" i="14"/>
  <c r="H194" i="14"/>
  <c r="H191" i="14"/>
  <c r="H190" i="14"/>
  <c r="H189" i="14"/>
  <c r="H188" i="14"/>
  <c r="H187" i="14"/>
  <c r="C21" i="35"/>
  <c r="Q18" i="35"/>
  <c r="H18" i="35"/>
  <c r="Q17" i="35"/>
  <c r="H17" i="35"/>
  <c r="L13" i="35"/>
  <c r="L12" i="35"/>
  <c r="V11" i="35"/>
  <c r="M11" i="35"/>
  <c r="L10" i="35"/>
  <c r="M9" i="35"/>
  <c r="U8" i="35"/>
  <c r="Q8" i="35"/>
  <c r="M8" i="35"/>
  <c r="L7" i="35"/>
  <c r="J4" i="35"/>
  <c r="AB96" i="16"/>
  <c r="AC91" i="16" s="1"/>
  <c r="M87" i="16"/>
  <c r="N82" i="16" s="1"/>
  <c r="Y87" i="16"/>
  <c r="Y78" i="16"/>
  <c r="Z73" i="16" s="1"/>
  <c r="M78" i="16"/>
  <c r="N73" i="16" s="1"/>
  <c r="C63" i="16"/>
  <c r="S60" i="16"/>
  <c r="B60" i="16"/>
  <c r="B59" i="16"/>
  <c r="B58" i="16"/>
  <c r="B57" i="16"/>
  <c r="B56" i="16"/>
  <c r="B55" i="16"/>
  <c r="B54" i="16"/>
  <c r="B50" i="16"/>
  <c r="B49" i="16"/>
  <c r="B48" i="16"/>
  <c r="H133" i="14"/>
  <c r="B45" i="16"/>
  <c r="B44" i="16"/>
  <c r="B41" i="16"/>
  <c r="C30" i="16"/>
  <c r="L13" i="16"/>
  <c r="L12" i="16"/>
  <c r="V11" i="16"/>
  <c r="M11" i="16"/>
  <c r="L10" i="16"/>
  <c r="M9" i="16"/>
  <c r="U8" i="16"/>
  <c r="Q8" i="16"/>
  <c r="M8" i="16"/>
  <c r="L7" i="16"/>
  <c r="J4" i="16"/>
  <c r="J19" i="8"/>
  <c r="J20" i="7"/>
  <c r="T8" i="8"/>
  <c r="T7" i="8"/>
  <c r="U6" i="8"/>
  <c r="X55" i="7"/>
  <c r="O55" i="7"/>
  <c r="Y53" i="7"/>
  <c r="U53" i="7"/>
  <c r="Q53" i="7"/>
  <c r="T51" i="7"/>
  <c r="T8" i="7"/>
  <c r="T7" i="7"/>
  <c r="U6" i="7"/>
  <c r="T8" i="13"/>
  <c r="T7" i="13"/>
  <c r="U6" i="13"/>
  <c r="T8" i="11"/>
  <c r="T7" i="11"/>
  <c r="U6" i="11"/>
  <c r="T8" i="10"/>
  <c r="T7" i="10"/>
  <c r="U6" i="10"/>
  <c r="J22" i="9"/>
  <c r="J26" i="9"/>
  <c r="J12" i="9"/>
  <c r="G12" i="9"/>
  <c r="D12" i="9"/>
  <c r="T8" i="9"/>
  <c r="T7" i="9"/>
  <c r="U6" i="9"/>
  <c r="G32" i="6"/>
  <c r="G31" i="6"/>
  <c r="G30" i="6"/>
  <c r="H29" i="6"/>
  <c r="G28" i="6"/>
  <c r="R24" i="6"/>
  <c r="O24" i="6"/>
  <c r="L24" i="6"/>
  <c r="J20" i="6"/>
  <c r="J12" i="6"/>
  <c r="G12" i="6"/>
  <c r="D12" i="6"/>
  <c r="T8" i="6"/>
  <c r="S9" i="5"/>
  <c r="T7" i="6"/>
  <c r="S7" i="5"/>
  <c r="U6" i="6"/>
  <c r="T6" i="5"/>
  <c r="A87" i="16" l="1"/>
  <c r="K92" i="35"/>
  <c r="A97" i="35"/>
  <c r="A88" i="35"/>
  <c r="A79" i="35"/>
  <c r="Z82" i="16"/>
  <c r="A78" i="16"/>
  <c r="N51" i="23" l="1"/>
  <c r="I32" i="33"/>
  <c r="L32" i="33" s="1"/>
  <c r="I29" i="33"/>
  <c r="L29" i="33" s="1"/>
  <c r="I28" i="33"/>
  <c r="L28" i="33" s="1"/>
  <c r="I25" i="33"/>
  <c r="L25" i="33" s="1"/>
  <c r="N51" i="33"/>
  <c r="I23" i="33"/>
  <c r="L23" i="33" s="1"/>
  <c r="I22" i="33"/>
  <c r="L22" i="33" s="1"/>
  <c r="I21" i="33"/>
  <c r="L21" i="33" s="1"/>
  <c r="I20" i="33"/>
  <c r="L20" i="33" s="1"/>
  <c r="I19" i="33"/>
  <c r="L19" i="33" s="1"/>
  <c r="I18" i="33"/>
  <c r="L18" i="33" s="1"/>
  <c r="J17" i="33"/>
  <c r="J16" i="33"/>
  <c r="J15" i="33"/>
  <c r="L15" i="33" s="1"/>
  <c r="J14" i="33"/>
  <c r="L14" i="33" s="1"/>
  <c r="J13" i="33"/>
  <c r="L13" i="33" s="1"/>
  <c r="J12" i="33"/>
  <c r="L12" i="33" s="1"/>
  <c r="J11" i="33"/>
  <c r="L11" i="33" s="1"/>
  <c r="J10" i="33"/>
  <c r="L10" i="33" s="1"/>
  <c r="J9" i="33"/>
  <c r="L9" i="33" s="1"/>
  <c r="J8" i="33"/>
  <c r="L8" i="33" s="1"/>
  <c r="J7" i="33"/>
  <c r="L7" i="33" s="1"/>
  <c r="J6" i="33"/>
  <c r="L6" i="33" s="1"/>
  <c r="J5" i="33"/>
  <c r="L5" i="33" s="1"/>
  <c r="I29" i="31"/>
  <c r="L29" i="31" s="1"/>
  <c r="I28" i="31"/>
  <c r="L28" i="31" s="1"/>
  <c r="I25" i="31"/>
  <c r="L25" i="31" s="1"/>
  <c r="N51" i="31"/>
  <c r="I23" i="31"/>
  <c r="L23" i="31" s="1"/>
  <c r="I22" i="31"/>
  <c r="L22" i="31" s="1"/>
  <c r="I21" i="31"/>
  <c r="L21" i="31" s="1"/>
  <c r="I20" i="31"/>
  <c r="L20" i="31" s="1"/>
  <c r="I19" i="31"/>
  <c r="L19" i="31" s="1"/>
  <c r="I18" i="31"/>
  <c r="L18" i="31" s="1"/>
  <c r="J17" i="31"/>
  <c r="J16" i="31"/>
  <c r="J15" i="31"/>
  <c r="L15" i="31" s="1"/>
  <c r="J14" i="31"/>
  <c r="L14" i="31" s="1"/>
  <c r="J13" i="31"/>
  <c r="L13" i="31" s="1"/>
  <c r="J12" i="31"/>
  <c r="L12" i="31" s="1"/>
  <c r="J11" i="31"/>
  <c r="L11" i="31" s="1"/>
  <c r="J10" i="31"/>
  <c r="L10" i="31" s="1"/>
  <c r="J9" i="31"/>
  <c r="L9" i="31" s="1"/>
  <c r="J8" i="31"/>
  <c r="L8" i="31" s="1"/>
  <c r="J7" i="31"/>
  <c r="L7" i="31" s="1"/>
  <c r="J6" i="31"/>
  <c r="L6" i="31" s="1"/>
  <c r="J5" i="31"/>
  <c r="L5" i="31" s="1"/>
  <c r="N52" i="27"/>
  <c r="I32" i="27"/>
  <c r="L32" i="27" s="1"/>
  <c r="I29" i="27"/>
  <c r="L29" i="27" s="1"/>
  <c r="I28" i="27"/>
  <c r="L28" i="27" s="1"/>
  <c r="I25" i="27"/>
  <c r="L25" i="27" s="1"/>
  <c r="N51" i="27"/>
  <c r="I23" i="27"/>
  <c r="L23" i="27" s="1"/>
  <c r="I22" i="27"/>
  <c r="L22" i="27" s="1"/>
  <c r="I21" i="27"/>
  <c r="L21" i="27" s="1"/>
  <c r="I20" i="27"/>
  <c r="L20" i="27" s="1"/>
  <c r="I19" i="27"/>
  <c r="L19" i="27" s="1"/>
  <c r="I18" i="27"/>
  <c r="L18" i="27" s="1"/>
  <c r="J17" i="27"/>
  <c r="J16" i="27"/>
  <c r="J15" i="27"/>
  <c r="L15" i="27" s="1"/>
  <c r="J14" i="27"/>
  <c r="L14" i="27" s="1"/>
  <c r="J13" i="27"/>
  <c r="L13" i="27" s="1"/>
  <c r="J12" i="27"/>
  <c r="L12" i="27" s="1"/>
  <c r="J11" i="27"/>
  <c r="L11" i="27" s="1"/>
  <c r="J10" i="27"/>
  <c r="L10" i="27" s="1"/>
  <c r="J9" i="27"/>
  <c r="L9" i="27" s="1"/>
  <c r="J8" i="27"/>
  <c r="L8" i="27" s="1"/>
  <c r="J7" i="27"/>
  <c r="L7" i="27" s="1"/>
  <c r="J6" i="27"/>
  <c r="L6" i="27" s="1"/>
  <c r="J5" i="27"/>
  <c r="L5" i="27" s="1"/>
  <c r="J96" i="16"/>
  <c r="K91" i="16" s="1"/>
  <c r="J17" i="23"/>
  <c r="L17" i="23" s="1"/>
  <c r="J16" i="23"/>
  <c r="L16" i="23" s="1"/>
  <c r="J14" i="23"/>
  <c r="J15" i="23"/>
  <c r="J5" i="23"/>
  <c r="J6" i="23"/>
  <c r="J7" i="23"/>
  <c r="J8" i="23"/>
  <c r="J9" i="23"/>
  <c r="J10" i="23"/>
  <c r="J13" i="23"/>
  <c r="J11" i="23"/>
  <c r="J12" i="23"/>
  <c r="L34" i="27" l="1"/>
  <c r="N42" i="27" s="1"/>
  <c r="L24" i="27"/>
  <c r="N41" i="27" s="1"/>
  <c r="L34" i="31"/>
  <c r="N42" i="31" s="1"/>
  <c r="N43" i="31" s="1"/>
  <c r="N44" i="31" s="1"/>
  <c r="N48" i="31" s="1"/>
  <c r="N52" i="33"/>
  <c r="N52" i="31"/>
  <c r="L52" i="27"/>
  <c r="L24" i="33"/>
  <c r="N43" i="27" l="1"/>
  <c r="N44" i="27" s="1"/>
  <c r="N48" i="27" s="1"/>
  <c r="L52" i="33"/>
  <c r="N42" i="33"/>
  <c r="L51" i="33"/>
  <c r="N41" i="33"/>
  <c r="L51" i="27"/>
  <c r="L52" i="31"/>
  <c r="L51" i="31"/>
  <c r="K99" i="16"/>
  <c r="N43" i="33" l="1"/>
  <c r="N44" i="33" s="1"/>
  <c r="N48" i="33" s="1"/>
  <c r="H222" i="14"/>
  <c r="H91" i="14"/>
  <c r="T9" i="4" l="1"/>
  <c r="H139" i="14"/>
  <c r="G43" i="14"/>
  <c r="H138" i="14"/>
  <c r="H125" i="14"/>
  <c r="H126" i="14"/>
  <c r="H127" i="14"/>
  <c r="H130" i="14"/>
  <c r="H131" i="14"/>
  <c r="H132" i="14"/>
  <c r="H134" i="14"/>
  <c r="H135" i="14"/>
  <c r="H136" i="14"/>
  <c r="H137" i="14"/>
  <c r="H124" i="14"/>
  <c r="H123" i="14"/>
  <c r="H107" i="14"/>
  <c r="H106" i="14"/>
  <c r="H105" i="14"/>
  <c r="H104" i="14"/>
  <c r="H103" i="14"/>
  <c r="H102" i="14"/>
  <c r="H101" i="14"/>
  <c r="H100" i="14"/>
  <c r="H115" i="14"/>
  <c r="I32" i="23"/>
  <c r="I29" i="23"/>
  <c r="I28" i="23"/>
  <c r="I25" i="23"/>
  <c r="I23" i="23"/>
  <c r="I22" i="23"/>
  <c r="I21" i="23"/>
  <c r="I20" i="23"/>
  <c r="I18" i="23"/>
  <c r="I19" i="23"/>
  <c r="L5" i="23"/>
  <c r="S96" i="16" l="1"/>
  <c r="L6" i="23"/>
  <c r="L8" i="23"/>
  <c r="L18" i="23"/>
  <c r="L28" i="23"/>
  <c r="L34" i="23" s="1"/>
  <c r="L14" i="23"/>
  <c r="L25" i="23"/>
  <c r="L29" i="23"/>
  <c r="L10" i="23"/>
  <c r="L32" i="23"/>
  <c r="L12" i="23"/>
  <c r="L22" i="23"/>
  <c r="L20" i="23"/>
  <c r="L7" i="23"/>
  <c r="L9" i="23"/>
  <c r="L11" i="23"/>
  <c r="L13" i="23"/>
  <c r="L15" i="23"/>
  <c r="L19" i="23"/>
  <c r="L21" i="23"/>
  <c r="L23" i="23"/>
  <c r="L24" i="23" l="1"/>
  <c r="N41" i="23" s="1"/>
  <c r="L52" i="23"/>
  <c r="T99" i="16" s="1"/>
  <c r="T91" i="16"/>
  <c r="A96" i="16"/>
  <c r="L51" i="23" l="1"/>
  <c r="N42" i="23"/>
  <c r="N43" i="23" l="1"/>
  <c r="N44" i="23" l="1"/>
  <c r="N48" i="23" s="1"/>
  <c r="G94" i="14"/>
  <c r="H28" i="14"/>
  <c r="H27" i="14"/>
  <c r="H26" i="14"/>
  <c r="H25" i="14"/>
  <c r="H24" i="14"/>
  <c r="H23" i="14"/>
  <c r="H22" i="14"/>
  <c r="H21" i="14"/>
  <c r="H20" i="14"/>
  <c r="H18" i="14"/>
  <c r="H64" i="14" l="1"/>
  <c r="H175" i="14" l="1"/>
  <c r="H174" i="14"/>
  <c r="H173" i="14"/>
  <c r="H169" i="14"/>
  <c r="H168" i="14"/>
  <c r="H167" i="14"/>
  <c r="H161" i="14"/>
  <c r="H160" i="14"/>
  <c r="H159" i="14"/>
  <c r="H158" i="14"/>
  <c r="H157" i="14"/>
  <c r="H153" i="14"/>
  <c r="H152" i="14"/>
  <c r="H151" i="14"/>
  <c r="H150" i="14"/>
  <c r="H149" i="14"/>
  <c r="H148" i="14"/>
  <c r="H147" i="14"/>
  <c r="X32" i="9" l="1"/>
  <c r="S11" i="5"/>
  <c r="J20" i="13"/>
  <c r="J12" i="13"/>
  <c r="G12" i="13"/>
  <c r="D12" i="13"/>
  <c r="AA36" i="12"/>
  <c r="X36" i="12"/>
  <c r="U36" i="12"/>
  <c r="O36" i="12"/>
  <c r="L36" i="12"/>
  <c r="I36" i="12"/>
  <c r="J20" i="12"/>
  <c r="J12" i="12"/>
  <c r="G12" i="12"/>
  <c r="D12" i="12"/>
  <c r="T8" i="12"/>
  <c r="T7" i="12"/>
  <c r="U6" i="12"/>
  <c r="J12" i="11"/>
  <c r="G12" i="11"/>
  <c r="D12" i="11"/>
  <c r="J20" i="11"/>
  <c r="J20" i="10"/>
  <c r="J12" i="10"/>
  <c r="G12" i="10"/>
  <c r="D12" i="10"/>
  <c r="H33" i="9"/>
  <c r="H32" i="9"/>
  <c r="S8" i="5"/>
  <c r="H31" i="9"/>
  <c r="I30" i="9"/>
  <c r="U6" i="4"/>
  <c r="H25" i="5"/>
  <c r="H210" i="14"/>
  <c r="G226" i="14"/>
  <c r="H211" i="14"/>
  <c r="H212" i="14"/>
  <c r="H213" i="14"/>
  <c r="H214" i="14"/>
  <c r="H215" i="14"/>
  <c r="H216" i="14"/>
  <c r="H219" i="14"/>
  <c r="H218" i="14"/>
  <c r="H217" i="14"/>
  <c r="H184" i="14"/>
  <c r="H183" i="14"/>
  <c r="H182" i="14"/>
  <c r="H181" i="14"/>
  <c r="H180" i="14"/>
  <c r="H179" i="14"/>
  <c r="AE50" i="7"/>
  <c r="AB50" i="7"/>
  <c r="Y50" i="7"/>
  <c r="R24" i="7"/>
  <c r="AA34" i="7"/>
  <c r="O24" i="7"/>
  <c r="X34" i="7"/>
  <c r="L24" i="7"/>
  <c r="U34" i="7"/>
  <c r="J12" i="7"/>
  <c r="G12" i="7"/>
  <c r="D12" i="7"/>
  <c r="O34" i="7"/>
  <c r="L34" i="7"/>
  <c r="I34" i="7"/>
  <c r="G30" i="7"/>
  <c r="H29" i="7"/>
  <c r="G28" i="7"/>
  <c r="H36" i="14"/>
  <c r="H120" i="14" l="1"/>
  <c r="P23" i="8" l="1"/>
  <c r="G23" i="8"/>
  <c r="M23" i="8"/>
  <c r="J23" i="8"/>
  <c r="Q27" i="16"/>
  <c r="H27" i="16"/>
  <c r="Q26" i="16"/>
  <c r="H26" i="16"/>
  <c r="H119" i="14"/>
  <c r="H118" i="14"/>
  <c r="H114" i="14"/>
  <c r="H117" i="14"/>
  <c r="H116" i="14"/>
  <c r="B20" i="4"/>
  <c r="B17" i="16"/>
  <c r="H112" i="14" l="1"/>
  <c r="H38" i="14"/>
  <c r="Q22" i="16"/>
  <c r="H22" i="16"/>
  <c r="Q21" i="16"/>
  <c r="H21" i="16"/>
  <c r="H111" i="14"/>
  <c r="AA18" i="16" l="1"/>
  <c r="Y18" i="16"/>
  <c r="B18" i="16"/>
  <c r="U17" i="16"/>
  <c r="S17" i="16"/>
  <c r="H109" i="14"/>
  <c r="H108" i="14"/>
  <c r="H110" i="14"/>
  <c r="H113" i="14"/>
  <c r="H70" i="14"/>
  <c r="H71" i="14"/>
  <c r="H72" i="14"/>
  <c r="H73" i="14"/>
  <c r="H74" i="14"/>
  <c r="H75" i="14"/>
  <c r="H76" i="14"/>
  <c r="AB33" i="5"/>
  <c r="Y33" i="5"/>
  <c r="V33" i="5"/>
  <c r="P33" i="5"/>
  <c r="M33" i="5"/>
  <c r="J33" i="5"/>
  <c r="AA28" i="5"/>
  <c r="N28" i="5"/>
  <c r="H32" i="5"/>
  <c r="R27" i="5"/>
  <c r="J27" i="5"/>
  <c r="M26" i="5"/>
  <c r="J26" i="5"/>
  <c r="H26" i="5"/>
  <c r="H24" i="5"/>
  <c r="AA10" i="5"/>
  <c r="X10" i="5"/>
  <c r="U10" i="5"/>
  <c r="S10" i="5"/>
  <c r="T10" i="4"/>
  <c r="G48" i="4" l="1"/>
  <c r="AA47" i="4"/>
  <c r="X47" i="4"/>
  <c r="U47" i="4"/>
  <c r="O47" i="4"/>
  <c r="L47" i="4"/>
  <c r="I47" i="4"/>
  <c r="G42" i="4"/>
  <c r="Q41" i="4"/>
  <c r="I41" i="4"/>
  <c r="I40" i="4"/>
  <c r="G39" i="4"/>
  <c r="G38" i="4"/>
  <c r="L37" i="4"/>
  <c r="I37" i="4"/>
  <c r="G37" i="4"/>
  <c r="G36" i="4"/>
  <c r="G65" i="14"/>
  <c r="Z27" i="5" s="1"/>
  <c r="G35" i="4"/>
  <c r="I20" i="4"/>
  <c r="T8" i="4"/>
  <c r="T7" i="4"/>
  <c r="W33" i="4"/>
  <c r="G34" i="4"/>
  <c r="G33" i="4"/>
  <c r="G32" i="4"/>
  <c r="H31" i="4"/>
  <c r="Y41" i="4" l="1"/>
  <c r="H11" i="14"/>
  <c r="H88" i="14"/>
  <c r="H87" i="14"/>
  <c r="H86" i="14"/>
  <c r="H85" i="14"/>
  <c r="H81" i="14"/>
  <c r="H80" i="14"/>
  <c r="H66" i="14"/>
  <c r="H63" i="14"/>
  <c r="H60" i="14"/>
  <c r="H59" i="14"/>
  <c r="H58" i="14"/>
  <c r="H57" i="14"/>
  <c r="H56" i="14"/>
  <c r="H55" i="14"/>
  <c r="H54" i="14"/>
  <c r="H53" i="14"/>
  <c r="H35" i="14" l="1"/>
  <c r="H39" i="14"/>
  <c r="H42" i="14"/>
  <c r="H41" i="14"/>
  <c r="H40" i="14"/>
  <c r="H37" i="14"/>
  <c r="H49" i="14" l="1"/>
  <c r="X20" i="4"/>
  <c r="S20" i="4"/>
  <c r="E27" i="4" s="1"/>
  <c r="H46" i="14"/>
  <c r="H47" i="14"/>
  <c r="H44" i="14"/>
  <c r="H48" i="14"/>
  <c r="H45" i="14"/>
  <c r="H10" i="14"/>
  <c r="H9" i="14"/>
  <c r="H34" i="14"/>
  <c r="F24" i="4" l="1"/>
  <c r="U26" i="4"/>
  <c r="E26" i="4"/>
  <c r="E25" i="4"/>
  <c r="E22" i="4"/>
  <c r="E23" i="4"/>
  <c r="H8" i="14"/>
  <c r="H14" i="14" l="1"/>
  <c r="H13" i="14"/>
  <c r="H12" i="14"/>
  <c r="H7" i="14"/>
  <c r="H6" i="14"/>
  <c r="G95" i="14" l="1"/>
  <c r="AA37" i="12"/>
  <c r="X37" i="12"/>
  <c r="U37" i="12"/>
  <c r="O37" i="12"/>
  <c r="L37" i="12"/>
  <c r="I3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田中　卓也</author>
  </authors>
  <commentList>
    <comment ref="AG2" authorId="0" shapeId="0" xr:uid="{00000000-0006-0000-0D00-000001000000}">
      <text>
        <r>
          <rPr>
            <b/>
            <sz val="14"/>
            <color indexed="81"/>
            <rFont val="ＭＳ Ｐゴシック"/>
            <family val="3"/>
            <charset val="128"/>
          </rPr>
          <t>日付は空欄でお願いします。</t>
        </r>
      </text>
    </comment>
  </commentList>
</comments>
</file>

<file path=xl/sharedStrings.xml><?xml version="1.0" encoding="utf-8"?>
<sst xmlns="http://schemas.openxmlformats.org/spreadsheetml/2006/main" count="1968" uniqueCount="588">
  <si>
    <t>様式第１号（第７条関係）</t>
    <rPh sb="0" eb="2">
      <t>ヨウシキ</t>
    </rPh>
    <rPh sb="2" eb="3">
      <t>ダイ</t>
    </rPh>
    <rPh sb="4" eb="5">
      <t>ゴウ</t>
    </rPh>
    <rPh sb="6" eb="7">
      <t>ダイ</t>
    </rPh>
    <rPh sb="8" eb="9">
      <t>ジョウ</t>
    </rPh>
    <rPh sb="9" eb="11">
      <t>カンケイ</t>
    </rPh>
    <phoneticPr fontId="1"/>
  </si>
  <si>
    <t>令和</t>
    <rPh sb="0" eb="2">
      <t>レイワ</t>
    </rPh>
    <phoneticPr fontId="1"/>
  </si>
  <si>
    <t>年</t>
    <rPh sb="0" eb="1">
      <t>ネン</t>
    </rPh>
    <phoneticPr fontId="1"/>
  </si>
  <si>
    <t>月</t>
    <rPh sb="0" eb="1">
      <t>ガツ</t>
    </rPh>
    <phoneticPr fontId="1"/>
  </si>
  <si>
    <t>日</t>
    <rPh sb="0" eb="1">
      <t>ニチ</t>
    </rPh>
    <phoneticPr fontId="1"/>
  </si>
  <si>
    <t>（宛先）岡　崎　市　長</t>
    <rPh sb="1" eb="3">
      <t>アテサキ</t>
    </rPh>
    <rPh sb="4" eb="5">
      <t>オカ</t>
    </rPh>
    <rPh sb="6" eb="7">
      <t>サキ</t>
    </rPh>
    <rPh sb="8" eb="9">
      <t>シ</t>
    </rPh>
    <rPh sb="10" eb="11">
      <t>チョウ</t>
    </rPh>
    <phoneticPr fontId="1"/>
  </si>
  <si>
    <t>申請予定者</t>
    <rPh sb="0" eb="2">
      <t>シンセイ</t>
    </rPh>
    <rPh sb="2" eb="5">
      <t>ヨテイシャ</t>
    </rPh>
    <phoneticPr fontId="1"/>
  </si>
  <si>
    <t>住　　所</t>
    <rPh sb="0" eb="1">
      <t>ジュウ</t>
    </rPh>
    <rPh sb="3" eb="4">
      <t>ショ</t>
    </rPh>
    <phoneticPr fontId="1"/>
  </si>
  <si>
    <t>〒</t>
    <phoneticPr fontId="1"/>
  </si>
  <si>
    <t>フリガナ</t>
    <phoneticPr fontId="1"/>
  </si>
  <si>
    <t>氏　　名</t>
    <rPh sb="0" eb="1">
      <t>フリ</t>
    </rPh>
    <rPh sb="3" eb="4">
      <t>ガナ</t>
    </rPh>
    <phoneticPr fontId="1"/>
  </si>
  <si>
    <t>電話番号</t>
    <rPh sb="0" eb="2">
      <t>デンワ</t>
    </rPh>
    <rPh sb="2" eb="4">
      <t>バンゴウ</t>
    </rPh>
    <phoneticPr fontId="1"/>
  </si>
  <si>
    <t>建物所有者</t>
    <rPh sb="0" eb="2">
      <t>タテモノ</t>
    </rPh>
    <rPh sb="2" eb="5">
      <t>ショユウシャ</t>
    </rPh>
    <phoneticPr fontId="1"/>
  </si>
  <si>
    <t>施工業者等</t>
    <rPh sb="0" eb="2">
      <t>セコウ</t>
    </rPh>
    <rPh sb="2" eb="4">
      <t>ギョウシャ</t>
    </rPh>
    <rPh sb="4" eb="5">
      <t>トウ</t>
    </rPh>
    <phoneticPr fontId="1"/>
  </si>
  <si>
    <t>その他</t>
    <rPh sb="2" eb="3">
      <t>タ</t>
    </rPh>
    <phoneticPr fontId="1"/>
  </si>
  <si>
    <t>（</t>
    <phoneticPr fontId="1"/>
  </si>
  <si>
    <t>）</t>
    <phoneticPr fontId="1"/>
  </si>
  <si>
    <t>会社名等</t>
    <rPh sb="0" eb="3">
      <t>カイシャメイ</t>
    </rPh>
    <rPh sb="3" eb="4">
      <t>トウ</t>
    </rPh>
    <phoneticPr fontId="1"/>
  </si>
  <si>
    <t>所 在 地</t>
    <rPh sb="0" eb="1">
      <t>トコロ</t>
    </rPh>
    <rPh sb="2" eb="3">
      <t>ザイ</t>
    </rPh>
    <rPh sb="4" eb="5">
      <t>チ</t>
    </rPh>
    <phoneticPr fontId="1"/>
  </si>
  <si>
    <t>〒</t>
    <phoneticPr fontId="1"/>
  </si>
  <si>
    <t>フリガナ</t>
    <phoneticPr fontId="1"/>
  </si>
  <si>
    <t>氏　　名</t>
    <rPh sb="0" eb="1">
      <t>シ</t>
    </rPh>
    <rPh sb="3" eb="4">
      <t>メイ</t>
    </rPh>
    <phoneticPr fontId="1"/>
  </si>
  <si>
    <t>所有者</t>
    <rPh sb="0" eb="3">
      <t>ショユウシャ</t>
    </rPh>
    <phoneticPr fontId="1"/>
  </si>
  <si>
    <t>〒</t>
    <phoneticPr fontId="1"/>
  </si>
  <si>
    <t>フリガナ</t>
    <phoneticPr fontId="1"/>
  </si>
  <si>
    <t>建築物</t>
    <rPh sb="0" eb="3">
      <t>ケンチクブツ</t>
    </rPh>
    <phoneticPr fontId="1"/>
  </si>
  <si>
    <t>建物名称</t>
    <rPh sb="0" eb="2">
      <t>タテモノ</t>
    </rPh>
    <rPh sb="2" eb="4">
      <t>メイショウ</t>
    </rPh>
    <phoneticPr fontId="1"/>
  </si>
  <si>
    <t>建築年月</t>
    <rPh sb="0" eb="2">
      <t>ケンチク</t>
    </rPh>
    <rPh sb="2" eb="4">
      <t>ネンゲツ</t>
    </rPh>
    <phoneticPr fontId="1"/>
  </si>
  <si>
    <t>月</t>
    <rPh sb="0" eb="1">
      <t>ゲツ</t>
    </rPh>
    <phoneticPr fontId="1"/>
  </si>
  <si>
    <t>頃着工</t>
    <rPh sb="0" eb="1">
      <t>ゴロ</t>
    </rPh>
    <rPh sb="1" eb="3">
      <t>チャッコウ</t>
    </rPh>
    <phoneticPr fontId="1"/>
  </si>
  <si>
    <t>用　　途</t>
    <rPh sb="0" eb="1">
      <t>ヨウ</t>
    </rPh>
    <rPh sb="3" eb="4">
      <t>ト</t>
    </rPh>
    <phoneticPr fontId="1"/>
  </si>
  <si>
    <t>構造形式</t>
    <rPh sb="0" eb="2">
      <t>コウゾウ</t>
    </rPh>
    <rPh sb="2" eb="4">
      <t>ケイシキ</t>
    </rPh>
    <phoneticPr fontId="1"/>
  </si>
  <si>
    <t>階　　数</t>
    <rPh sb="0" eb="1">
      <t>カイ</t>
    </rPh>
    <rPh sb="3" eb="4">
      <t>スウ</t>
    </rPh>
    <phoneticPr fontId="1"/>
  </si>
  <si>
    <t>地上</t>
    <rPh sb="0" eb="2">
      <t>チジョウ</t>
    </rPh>
    <phoneticPr fontId="1"/>
  </si>
  <si>
    <t>階</t>
    <rPh sb="0" eb="1">
      <t>カイ</t>
    </rPh>
    <phoneticPr fontId="1"/>
  </si>
  <si>
    <t>延べ床面積</t>
    <rPh sb="0" eb="1">
      <t>ノ</t>
    </rPh>
    <rPh sb="2" eb="5">
      <t>ユカメンセキ</t>
    </rPh>
    <phoneticPr fontId="1"/>
  </si>
  <si>
    <t>１階</t>
    <rPh sb="1" eb="2">
      <t>カイ</t>
    </rPh>
    <phoneticPr fontId="1"/>
  </si>
  <si>
    <t>㎡</t>
    <phoneticPr fontId="1"/>
  </si>
  <si>
    <t>２階</t>
    <rPh sb="1" eb="2">
      <t>カイ</t>
    </rPh>
    <phoneticPr fontId="1"/>
  </si>
  <si>
    <t>合計</t>
    <rPh sb="0" eb="2">
      <t>ゴウケイ</t>
    </rPh>
    <phoneticPr fontId="1"/>
  </si>
  <si>
    <t>診断結果
（最小値）</t>
    <rPh sb="0" eb="2">
      <t>シンダン</t>
    </rPh>
    <rPh sb="2" eb="4">
      <t>ケッカ</t>
    </rPh>
    <rPh sb="6" eb="9">
      <t>サイショウチ</t>
    </rPh>
    <phoneticPr fontId="1"/>
  </si>
  <si>
    <t>予定工期</t>
    <rPh sb="0" eb="2">
      <t>ヨテイ</t>
    </rPh>
    <rPh sb="2" eb="4">
      <t>コウキ</t>
    </rPh>
    <phoneticPr fontId="1"/>
  </si>
  <si>
    <t>～</t>
    <phoneticPr fontId="1"/>
  </si>
  <si>
    <t>工事見積額</t>
    <rPh sb="0" eb="2">
      <t>コウジ</t>
    </rPh>
    <rPh sb="2" eb="4">
      <t>ミツモリ</t>
    </rPh>
    <rPh sb="4" eb="5">
      <t>ガク</t>
    </rPh>
    <phoneticPr fontId="1"/>
  </si>
  <si>
    <t>円</t>
    <rPh sb="0" eb="1">
      <t>エン</t>
    </rPh>
    <phoneticPr fontId="1"/>
  </si>
  <si>
    <t>様式第２号（第８条関係）</t>
    <rPh sb="0" eb="2">
      <t>ヨウシキ</t>
    </rPh>
    <rPh sb="2" eb="3">
      <t>ダイ</t>
    </rPh>
    <rPh sb="4" eb="5">
      <t>ゴウ</t>
    </rPh>
    <rPh sb="6" eb="7">
      <t>ダイ</t>
    </rPh>
    <rPh sb="8" eb="9">
      <t>ジョウ</t>
    </rPh>
    <rPh sb="9" eb="11">
      <t>カンケイ</t>
    </rPh>
    <phoneticPr fontId="1"/>
  </si>
  <si>
    <t>申請者</t>
    <rPh sb="0" eb="2">
      <t>シンセイ</t>
    </rPh>
    <phoneticPr fontId="1"/>
  </si>
  <si>
    <t>フリガナ</t>
    <phoneticPr fontId="1"/>
  </si>
  <si>
    <t>生年月日</t>
    <rPh sb="0" eb="2">
      <t>セイネン</t>
    </rPh>
    <rPh sb="2" eb="4">
      <t>ガッピ</t>
    </rPh>
    <phoneticPr fontId="1"/>
  </si>
  <si>
    <t>記</t>
    <rPh sb="0" eb="1">
      <t>シル</t>
    </rPh>
    <phoneticPr fontId="1"/>
  </si>
  <si>
    <t>１　建築物の概要</t>
    <rPh sb="2" eb="5">
      <t>ケンチクブツ</t>
    </rPh>
    <rPh sb="6" eb="8">
      <t>ガイヨウ</t>
    </rPh>
    <phoneticPr fontId="1"/>
  </si>
  <si>
    <t>(1)　所有者氏名</t>
    <rPh sb="4" eb="7">
      <t>ショユウシャ</t>
    </rPh>
    <rPh sb="7" eb="9">
      <t>シメイ</t>
    </rPh>
    <phoneticPr fontId="1"/>
  </si>
  <si>
    <t>(2)　所在地</t>
    <rPh sb="4" eb="7">
      <t>ショザイチ</t>
    </rPh>
    <phoneticPr fontId="1"/>
  </si>
  <si>
    <t>(3)　建築時期</t>
    <rPh sb="4" eb="6">
      <t>ケンチク</t>
    </rPh>
    <rPh sb="6" eb="8">
      <t>ジキ</t>
    </rPh>
    <phoneticPr fontId="1"/>
  </si>
  <si>
    <t>(4)　面積</t>
    <rPh sb="4" eb="6">
      <t>メンセキ</t>
    </rPh>
    <phoneticPr fontId="1"/>
  </si>
  <si>
    <t>(5)　区域等</t>
    <rPh sb="4" eb="6">
      <t>クイキ</t>
    </rPh>
    <rPh sb="6" eb="7">
      <t>トウ</t>
    </rPh>
    <phoneticPr fontId="1"/>
  </si>
  <si>
    <t>土地区画整理</t>
    <rPh sb="0" eb="2">
      <t>トチ</t>
    </rPh>
    <rPh sb="2" eb="4">
      <t>クカク</t>
    </rPh>
    <rPh sb="4" eb="6">
      <t>セイリ</t>
    </rPh>
    <phoneticPr fontId="1"/>
  </si>
  <si>
    <t>都市計画施設</t>
    <rPh sb="0" eb="2">
      <t>トシ</t>
    </rPh>
    <rPh sb="2" eb="4">
      <t>ケイカク</t>
    </rPh>
    <rPh sb="4" eb="6">
      <t>シセツ</t>
    </rPh>
    <phoneticPr fontId="1"/>
  </si>
  <si>
    <t>(1)　工事の名称</t>
    <rPh sb="4" eb="6">
      <t>コウジ</t>
    </rPh>
    <rPh sb="7" eb="9">
      <t>メイショウ</t>
    </rPh>
    <phoneticPr fontId="1"/>
  </si>
  <si>
    <t>耐震改修工事</t>
    <rPh sb="0" eb="2">
      <t>タイシン</t>
    </rPh>
    <rPh sb="2" eb="4">
      <t>カイシュウ</t>
    </rPh>
    <rPh sb="4" eb="6">
      <t>コウジ</t>
    </rPh>
    <phoneticPr fontId="1"/>
  </si>
  <si>
    <t>(2)　予定工期</t>
    <rPh sb="4" eb="6">
      <t>ヨテイ</t>
    </rPh>
    <rPh sb="6" eb="8">
      <t>コウキ</t>
    </rPh>
    <phoneticPr fontId="1"/>
  </si>
  <si>
    <t>～</t>
    <phoneticPr fontId="1"/>
  </si>
  <si>
    <t>３　補助金交付申請額</t>
    <rPh sb="2" eb="5">
      <t>ホジョキン</t>
    </rPh>
    <rPh sb="5" eb="7">
      <t>コウフ</t>
    </rPh>
    <rPh sb="7" eb="9">
      <t>シンセイ</t>
    </rPh>
    <rPh sb="9" eb="10">
      <t>ガク</t>
    </rPh>
    <phoneticPr fontId="1"/>
  </si>
  <si>
    <t>金</t>
    <rPh sb="0" eb="1">
      <t>キン</t>
    </rPh>
    <phoneticPr fontId="1"/>
  </si>
  <si>
    <t>４　添付書類</t>
    <rPh sb="2" eb="4">
      <t>テンプ</t>
    </rPh>
    <rPh sb="4" eb="6">
      <t>ショルイ</t>
    </rPh>
    <phoneticPr fontId="1"/>
  </si>
  <si>
    <t>(6)  接合金物を示した図面、接合金物選定の為の計算書（Ｎ値計算書等）</t>
    <phoneticPr fontId="1"/>
  </si>
  <si>
    <t>様式第４号（第10条関係）</t>
    <rPh sb="0" eb="2">
      <t>ヨウシキ</t>
    </rPh>
    <rPh sb="2" eb="3">
      <t>ダイ</t>
    </rPh>
    <rPh sb="4" eb="5">
      <t>ゴウ</t>
    </rPh>
    <rPh sb="6" eb="7">
      <t>ダイ</t>
    </rPh>
    <rPh sb="9" eb="10">
      <t>ジョウ</t>
    </rPh>
    <rPh sb="10" eb="12">
      <t>カンケイ</t>
    </rPh>
    <phoneticPr fontId="1"/>
  </si>
  <si>
    <t>申請者</t>
    <rPh sb="0" eb="3">
      <t>シンセイシャ</t>
    </rPh>
    <phoneticPr fontId="1"/>
  </si>
  <si>
    <t>日付け</t>
    <rPh sb="0" eb="1">
      <t>ニチ</t>
    </rPh>
    <rPh sb="1" eb="2">
      <t>ヅケ</t>
    </rPh>
    <phoneticPr fontId="1"/>
  </si>
  <si>
    <t>号により交付決</t>
    <rPh sb="0" eb="1">
      <t>ゴウ</t>
    </rPh>
    <rPh sb="4" eb="6">
      <t>コウフ</t>
    </rPh>
    <rPh sb="6" eb="7">
      <t>ケツ</t>
    </rPh>
    <phoneticPr fontId="1"/>
  </si>
  <si>
    <t>１　工事の名称</t>
    <rPh sb="2" eb="4">
      <t>コウジ</t>
    </rPh>
    <rPh sb="5" eb="7">
      <t>メイショウ</t>
    </rPh>
    <phoneticPr fontId="1"/>
  </si>
  <si>
    <t>２　着手年月日</t>
    <rPh sb="2" eb="4">
      <t>チャクシュ</t>
    </rPh>
    <rPh sb="4" eb="7">
      <t>ネンガッピ</t>
    </rPh>
    <phoneticPr fontId="1"/>
  </si>
  <si>
    <t>３　施工者</t>
    <rPh sb="2" eb="4">
      <t>セコウ</t>
    </rPh>
    <rPh sb="4" eb="5">
      <t>シャ</t>
    </rPh>
    <phoneticPr fontId="1"/>
  </si>
  <si>
    <t>施工者の名称</t>
    <rPh sb="0" eb="3">
      <t>セコウシャ</t>
    </rPh>
    <rPh sb="4" eb="6">
      <t>メイショウ</t>
    </rPh>
    <phoneticPr fontId="1"/>
  </si>
  <si>
    <t>所在地</t>
    <rPh sb="0" eb="3">
      <t>ショザイチ</t>
    </rPh>
    <phoneticPr fontId="1"/>
  </si>
  <si>
    <t>現場責任者</t>
    <rPh sb="0" eb="2">
      <t>ゲンバ</t>
    </rPh>
    <rPh sb="2" eb="5">
      <t>セキニンシャ</t>
    </rPh>
    <phoneticPr fontId="1"/>
  </si>
  <si>
    <t>様式第11号（第15条関係）</t>
    <rPh sb="0" eb="2">
      <t>ヨウシキ</t>
    </rPh>
    <rPh sb="2" eb="3">
      <t>ダイ</t>
    </rPh>
    <rPh sb="5" eb="6">
      <t>ゴウ</t>
    </rPh>
    <rPh sb="7" eb="8">
      <t>ダイ</t>
    </rPh>
    <rPh sb="10" eb="11">
      <t>ジョウ</t>
    </rPh>
    <rPh sb="11" eb="13">
      <t>カンケイ</t>
    </rPh>
    <phoneticPr fontId="1"/>
  </si>
  <si>
    <t>２　完了年月日</t>
    <rPh sb="2" eb="4">
      <t>カンリョウ</t>
    </rPh>
    <rPh sb="4" eb="7">
      <t>ネンガッピ</t>
    </rPh>
    <phoneticPr fontId="1"/>
  </si>
  <si>
    <t>住所</t>
    <rPh sb="0" eb="2">
      <t>ジュウショ</t>
    </rPh>
    <phoneticPr fontId="1"/>
  </si>
  <si>
    <t>〒</t>
    <phoneticPr fontId="1"/>
  </si>
  <si>
    <t>４　工事期間</t>
    <rPh sb="2" eb="4">
      <t>コウジ</t>
    </rPh>
    <rPh sb="4" eb="6">
      <t>キカン</t>
    </rPh>
    <phoneticPr fontId="1"/>
  </si>
  <si>
    <t>５　添付書類</t>
    <rPh sb="2" eb="4">
      <t>テンプ</t>
    </rPh>
    <rPh sb="4" eb="6">
      <t>ショルイ</t>
    </rPh>
    <phoneticPr fontId="1"/>
  </si>
  <si>
    <t>(4)　施工箇所毎の施工前、施行中、完了時の写真</t>
    <rPh sb="4" eb="6">
      <t>セコウ</t>
    </rPh>
    <rPh sb="6" eb="8">
      <t>カショ</t>
    </rPh>
    <rPh sb="8" eb="9">
      <t>ゴト</t>
    </rPh>
    <rPh sb="10" eb="12">
      <t>セコウ</t>
    </rPh>
    <rPh sb="12" eb="13">
      <t>マエ</t>
    </rPh>
    <rPh sb="14" eb="17">
      <t>セコウチュウ</t>
    </rPh>
    <rPh sb="18" eb="20">
      <t>カンリョウ</t>
    </rPh>
    <rPh sb="20" eb="21">
      <t>ジ</t>
    </rPh>
    <rPh sb="22" eb="24">
      <t>シャシン</t>
    </rPh>
    <phoneticPr fontId="1"/>
  </si>
  <si>
    <t>(6)　住宅耐震改修証明申請書及び固定資産税減額証明申請書（所得税額の特別控除及び</t>
    <rPh sb="4" eb="6">
      <t>ジュウタク</t>
    </rPh>
    <rPh sb="6" eb="8">
      <t>タイシン</t>
    </rPh>
    <rPh sb="8" eb="10">
      <t>カイシュウ</t>
    </rPh>
    <rPh sb="10" eb="12">
      <t>ショウメイ</t>
    </rPh>
    <rPh sb="12" eb="15">
      <t>シンセイショ</t>
    </rPh>
    <rPh sb="15" eb="16">
      <t>オヨ</t>
    </rPh>
    <rPh sb="17" eb="19">
      <t>コテイ</t>
    </rPh>
    <rPh sb="19" eb="22">
      <t>シサンゼイ</t>
    </rPh>
    <rPh sb="22" eb="24">
      <t>ゲンガク</t>
    </rPh>
    <rPh sb="24" eb="26">
      <t>ショウメイ</t>
    </rPh>
    <rPh sb="26" eb="29">
      <t>シンセイショ</t>
    </rPh>
    <rPh sb="30" eb="33">
      <t>ショトクゼイ</t>
    </rPh>
    <rPh sb="33" eb="34">
      <t>ガク</t>
    </rPh>
    <rPh sb="35" eb="37">
      <t>トクベツ</t>
    </rPh>
    <rPh sb="37" eb="39">
      <t>コウジョ</t>
    </rPh>
    <rPh sb="39" eb="40">
      <t>オヨ</t>
    </rPh>
    <phoneticPr fontId="1"/>
  </si>
  <si>
    <t>　　 固定資産税額の減額措置を受けようとする場合）</t>
    <rPh sb="12" eb="14">
      <t>ソチ</t>
    </rPh>
    <rPh sb="15" eb="16">
      <t>ウ</t>
    </rPh>
    <rPh sb="22" eb="24">
      <t>バアイ</t>
    </rPh>
    <phoneticPr fontId="1"/>
  </si>
  <si>
    <t>(7)  その他市長が必要と認める書類</t>
    <phoneticPr fontId="1"/>
  </si>
  <si>
    <t>建築士資格</t>
    <rPh sb="0" eb="2">
      <t>ケンチク</t>
    </rPh>
    <rPh sb="2" eb="3">
      <t>シ</t>
    </rPh>
    <rPh sb="3" eb="5">
      <t>シカク</t>
    </rPh>
    <phoneticPr fontId="1"/>
  </si>
  <si>
    <t>（</t>
    <phoneticPr fontId="1"/>
  </si>
  <si>
    <t>一級</t>
    <rPh sb="0" eb="2">
      <t>イッキュウ</t>
    </rPh>
    <phoneticPr fontId="1"/>
  </si>
  <si>
    <t>・</t>
    <phoneticPr fontId="1"/>
  </si>
  <si>
    <t>二級</t>
    <rPh sb="0" eb="2">
      <t>ニキュウ</t>
    </rPh>
    <phoneticPr fontId="1"/>
  </si>
  <si>
    <t>・</t>
    <phoneticPr fontId="1"/>
  </si>
  <si>
    <t>木造</t>
    <rPh sb="0" eb="2">
      <t>モクゾウ</t>
    </rPh>
    <phoneticPr fontId="1"/>
  </si>
  <si>
    <t>）</t>
    <phoneticPr fontId="1"/>
  </si>
  <si>
    <t>建築士</t>
    <rPh sb="0" eb="2">
      <t>ケンチク</t>
    </rPh>
    <rPh sb="2" eb="3">
      <t>シ</t>
    </rPh>
    <phoneticPr fontId="1"/>
  </si>
  <si>
    <t>登録第</t>
    <rPh sb="0" eb="2">
      <t>トウロク</t>
    </rPh>
    <rPh sb="2" eb="3">
      <t>ダイ</t>
    </rPh>
    <phoneticPr fontId="1"/>
  </si>
  <si>
    <t>号</t>
    <rPh sb="0" eb="1">
      <t>ゴウ</t>
    </rPh>
    <phoneticPr fontId="1"/>
  </si>
  <si>
    <t>様式第13号（第17条関係）</t>
    <rPh sb="0" eb="2">
      <t>ヨウシキ</t>
    </rPh>
    <rPh sb="2" eb="3">
      <t>ダイ</t>
    </rPh>
    <rPh sb="5" eb="6">
      <t>ゴウ</t>
    </rPh>
    <rPh sb="7" eb="8">
      <t>ダイ</t>
    </rPh>
    <rPh sb="10" eb="11">
      <t>ジョウ</t>
    </rPh>
    <rPh sb="11" eb="13">
      <t>カンケイ</t>
    </rPh>
    <phoneticPr fontId="1"/>
  </si>
  <si>
    <t>２　請求額</t>
    <rPh sb="2" eb="4">
      <t>セイキュウ</t>
    </rPh>
    <rPh sb="4" eb="5">
      <t>ガク</t>
    </rPh>
    <phoneticPr fontId="1"/>
  </si>
  <si>
    <t>金　額</t>
    <rPh sb="0" eb="1">
      <t>キン</t>
    </rPh>
    <rPh sb="2" eb="3">
      <t>ガク</t>
    </rPh>
    <phoneticPr fontId="1"/>
  </si>
  <si>
    <t>百</t>
    <rPh sb="0" eb="1">
      <t>ヒャク</t>
    </rPh>
    <phoneticPr fontId="1"/>
  </si>
  <si>
    <t>十</t>
    <rPh sb="0" eb="1">
      <t>ジュウ</t>
    </rPh>
    <phoneticPr fontId="1"/>
  </si>
  <si>
    <t>万</t>
    <rPh sb="0" eb="1">
      <t>マン</t>
    </rPh>
    <phoneticPr fontId="1"/>
  </si>
  <si>
    <t>千</t>
    <rPh sb="0" eb="1">
      <t>セン</t>
    </rPh>
    <phoneticPr fontId="1"/>
  </si>
  <si>
    <t>３　振込先</t>
    <rPh sb="2" eb="4">
      <t>フリコミ</t>
    </rPh>
    <rPh sb="4" eb="5">
      <t>サキ</t>
    </rPh>
    <phoneticPr fontId="1"/>
  </si>
  <si>
    <t>振込先金融機関</t>
    <rPh sb="0" eb="2">
      <t>フリコミ</t>
    </rPh>
    <rPh sb="2" eb="3">
      <t>サキ</t>
    </rPh>
    <rPh sb="3" eb="5">
      <t>キンユウ</t>
    </rPh>
    <rPh sb="5" eb="7">
      <t>キカン</t>
    </rPh>
    <phoneticPr fontId="1"/>
  </si>
  <si>
    <t>金融機関名</t>
    <rPh sb="0" eb="2">
      <t>キンユウ</t>
    </rPh>
    <rPh sb="2" eb="4">
      <t>キカン</t>
    </rPh>
    <rPh sb="4" eb="5">
      <t>メイ</t>
    </rPh>
    <phoneticPr fontId="1"/>
  </si>
  <si>
    <t>銀行</t>
    <rPh sb="0" eb="2">
      <t>ギンコウ</t>
    </rPh>
    <phoneticPr fontId="1"/>
  </si>
  <si>
    <t>本店</t>
    <rPh sb="0" eb="2">
      <t>ホンテン</t>
    </rPh>
    <phoneticPr fontId="1"/>
  </si>
  <si>
    <t>金庫</t>
    <rPh sb="0" eb="2">
      <t>キンコ</t>
    </rPh>
    <phoneticPr fontId="1"/>
  </si>
  <si>
    <t>支店</t>
    <rPh sb="0" eb="2">
      <t>シテン</t>
    </rPh>
    <phoneticPr fontId="1"/>
  </si>
  <si>
    <t>農協</t>
    <rPh sb="0" eb="2">
      <t>ノウキョウ</t>
    </rPh>
    <phoneticPr fontId="1"/>
  </si>
  <si>
    <t>支所</t>
    <rPh sb="0" eb="2">
      <t>シショ</t>
    </rPh>
    <phoneticPr fontId="1"/>
  </si>
  <si>
    <t>預金の種類</t>
    <rPh sb="0" eb="2">
      <t>ヨキン</t>
    </rPh>
    <rPh sb="3" eb="5">
      <t>シュルイ</t>
    </rPh>
    <phoneticPr fontId="1"/>
  </si>
  <si>
    <t>普通</t>
    <rPh sb="0" eb="2">
      <t>フツウ</t>
    </rPh>
    <phoneticPr fontId="1"/>
  </si>
  <si>
    <t>・</t>
    <phoneticPr fontId="1"/>
  </si>
  <si>
    <t>当座</t>
    <rPh sb="0" eb="2">
      <t>トウザ</t>
    </rPh>
    <phoneticPr fontId="1"/>
  </si>
  <si>
    <t>口 座 番 号</t>
    <rPh sb="0" eb="1">
      <t>クチ</t>
    </rPh>
    <rPh sb="2" eb="3">
      <t>ザ</t>
    </rPh>
    <rPh sb="4" eb="5">
      <t>バン</t>
    </rPh>
    <rPh sb="6" eb="7">
      <t>ゴウ</t>
    </rPh>
    <phoneticPr fontId="1"/>
  </si>
  <si>
    <t>フ リ ガ ナ</t>
    <phoneticPr fontId="1"/>
  </si>
  <si>
    <t>口 座 名 義</t>
    <rPh sb="0" eb="1">
      <t>クチ</t>
    </rPh>
    <rPh sb="2" eb="3">
      <t>ザ</t>
    </rPh>
    <rPh sb="4" eb="5">
      <t>メイ</t>
    </rPh>
    <rPh sb="6" eb="7">
      <t>ヨシ</t>
    </rPh>
    <phoneticPr fontId="1"/>
  </si>
  <si>
    <t>様式第５号（第12条関係）</t>
    <rPh sb="0" eb="2">
      <t>ヨウシキ</t>
    </rPh>
    <rPh sb="2" eb="3">
      <t>ダイ</t>
    </rPh>
    <rPh sb="4" eb="5">
      <t>ゴウ</t>
    </rPh>
    <rPh sb="6" eb="7">
      <t>ダイ</t>
    </rPh>
    <rPh sb="9" eb="10">
      <t>ジョウ</t>
    </rPh>
    <rPh sb="10" eb="12">
      <t>カンケイ</t>
    </rPh>
    <phoneticPr fontId="1"/>
  </si>
  <si>
    <t>２　所在地</t>
    <rPh sb="2" eb="5">
      <t>ショザイチ</t>
    </rPh>
    <phoneticPr fontId="1"/>
  </si>
  <si>
    <t>３　申請者</t>
    <rPh sb="2" eb="5">
      <t>シンセイシャ</t>
    </rPh>
    <phoneticPr fontId="1"/>
  </si>
  <si>
    <t>変更前</t>
    <rPh sb="0" eb="2">
      <t>ヘンコウ</t>
    </rPh>
    <rPh sb="2" eb="3">
      <t>マエ</t>
    </rPh>
    <phoneticPr fontId="1"/>
  </si>
  <si>
    <t>フリガナ</t>
    <phoneticPr fontId="1"/>
  </si>
  <si>
    <t>変更後</t>
    <rPh sb="0" eb="2">
      <t>ヘンコウ</t>
    </rPh>
    <rPh sb="2" eb="3">
      <t>ゴ</t>
    </rPh>
    <phoneticPr fontId="1"/>
  </si>
  <si>
    <t>日</t>
    <rPh sb="0" eb="1">
      <t>ヒ</t>
    </rPh>
    <phoneticPr fontId="1"/>
  </si>
  <si>
    <t>４　承継の理由</t>
    <rPh sb="2" eb="4">
      <t>ショウケイ</t>
    </rPh>
    <rPh sb="5" eb="7">
      <t>リユウ</t>
    </rPh>
    <phoneticPr fontId="1"/>
  </si>
  <si>
    <t>５　承継の日</t>
    <rPh sb="2" eb="4">
      <t>ショウケイ</t>
    </rPh>
    <rPh sb="5" eb="6">
      <t>ヒ</t>
    </rPh>
    <phoneticPr fontId="1"/>
  </si>
  <si>
    <t>６　添付書類</t>
    <rPh sb="2" eb="4">
      <t>テンプ</t>
    </rPh>
    <rPh sb="4" eb="6">
      <t>ショルイ</t>
    </rPh>
    <phoneticPr fontId="1"/>
  </si>
  <si>
    <t>(1)　改修建物について相続権を有する者全ての同意書</t>
    <phoneticPr fontId="1"/>
  </si>
  <si>
    <t>(2)　承継人の納税証明書</t>
    <rPh sb="4" eb="6">
      <t>ショウケイ</t>
    </rPh>
    <rPh sb="6" eb="7">
      <t>ニン</t>
    </rPh>
    <rPh sb="8" eb="10">
      <t>ノウゼイ</t>
    </rPh>
    <rPh sb="10" eb="13">
      <t>ショウメイショ</t>
    </rPh>
    <phoneticPr fontId="1"/>
  </si>
  <si>
    <t>様式第６号（第13条関係）</t>
    <rPh sb="0" eb="2">
      <t>ヨウシキ</t>
    </rPh>
    <rPh sb="2" eb="3">
      <t>ダイ</t>
    </rPh>
    <rPh sb="4" eb="5">
      <t>ゴウ</t>
    </rPh>
    <rPh sb="6" eb="7">
      <t>ダイ</t>
    </rPh>
    <rPh sb="9" eb="10">
      <t>ジョウ</t>
    </rPh>
    <rPh sb="10" eb="12">
      <t>カンケイ</t>
    </rPh>
    <phoneticPr fontId="1"/>
  </si>
  <si>
    <t>２　変更の内容</t>
    <rPh sb="2" eb="4">
      <t>ヘンコウ</t>
    </rPh>
    <rPh sb="5" eb="7">
      <t>ナイヨウ</t>
    </rPh>
    <phoneticPr fontId="1"/>
  </si>
  <si>
    <t>(1)　改修工事の変更</t>
    <rPh sb="4" eb="6">
      <t>カイシュウ</t>
    </rPh>
    <rPh sb="6" eb="8">
      <t>コウジ</t>
    </rPh>
    <rPh sb="9" eb="11">
      <t>ヘンコウ</t>
    </rPh>
    <phoneticPr fontId="1"/>
  </si>
  <si>
    <t>施工箇所</t>
    <rPh sb="0" eb="2">
      <t>セコウ</t>
    </rPh>
    <rPh sb="2" eb="4">
      <t>カショ</t>
    </rPh>
    <phoneticPr fontId="1"/>
  </si>
  <si>
    <t>・</t>
    <phoneticPr fontId="1"/>
  </si>
  <si>
    <t>施工方法</t>
    <rPh sb="0" eb="2">
      <t>セコウ</t>
    </rPh>
    <rPh sb="2" eb="4">
      <t>ホウホウ</t>
    </rPh>
    <phoneticPr fontId="1"/>
  </si>
  <si>
    <t>(2)　補助金の額の変更</t>
    <rPh sb="4" eb="7">
      <t>ホジョキン</t>
    </rPh>
    <rPh sb="8" eb="9">
      <t>ガク</t>
    </rPh>
    <rPh sb="10" eb="12">
      <t>ヘンコウ</t>
    </rPh>
    <phoneticPr fontId="1"/>
  </si>
  <si>
    <t>有</t>
    <rPh sb="0" eb="1">
      <t>アリ</t>
    </rPh>
    <phoneticPr fontId="1"/>
  </si>
  <si>
    <t>・</t>
    <phoneticPr fontId="1"/>
  </si>
  <si>
    <t>無</t>
    <rPh sb="0" eb="1">
      <t>ナ</t>
    </rPh>
    <phoneticPr fontId="1"/>
  </si>
  <si>
    <t>(3)　補助金の額</t>
    <rPh sb="4" eb="7">
      <t>ホジョキン</t>
    </rPh>
    <rPh sb="8" eb="9">
      <t>ガク</t>
    </rPh>
    <phoneticPr fontId="1"/>
  </si>
  <si>
    <t>３　変更の理由</t>
    <rPh sb="2" eb="4">
      <t>ヘンコウ</t>
    </rPh>
    <rPh sb="5" eb="7">
      <t>リユウ</t>
    </rPh>
    <phoneticPr fontId="1"/>
  </si>
  <si>
    <t>(2)　その他市長が必要と認める書類</t>
    <rPh sb="6" eb="7">
      <t>タ</t>
    </rPh>
    <rPh sb="7" eb="9">
      <t>シチョウ</t>
    </rPh>
    <rPh sb="10" eb="12">
      <t>ヒツヨウ</t>
    </rPh>
    <rPh sb="13" eb="14">
      <t>ミト</t>
    </rPh>
    <rPh sb="16" eb="18">
      <t>ショルイ</t>
    </rPh>
    <phoneticPr fontId="1"/>
  </si>
  <si>
    <t>様式第８号（第13条関係）</t>
    <rPh sb="0" eb="2">
      <t>ヨウシキ</t>
    </rPh>
    <rPh sb="2" eb="3">
      <t>ダイ</t>
    </rPh>
    <rPh sb="4" eb="5">
      <t>ゴウ</t>
    </rPh>
    <rPh sb="6" eb="7">
      <t>ダイ</t>
    </rPh>
    <rPh sb="9" eb="10">
      <t>ジョウ</t>
    </rPh>
    <rPh sb="10" eb="12">
      <t>カンケイ</t>
    </rPh>
    <phoneticPr fontId="1"/>
  </si>
  <si>
    <t>様式第９号（第13条関係）</t>
    <rPh sb="0" eb="2">
      <t>ヨウシキ</t>
    </rPh>
    <rPh sb="2" eb="3">
      <t>ダイ</t>
    </rPh>
    <rPh sb="4" eb="5">
      <t>ゴウ</t>
    </rPh>
    <rPh sb="6" eb="7">
      <t>ダイ</t>
    </rPh>
    <rPh sb="9" eb="10">
      <t>ジョウ</t>
    </rPh>
    <rPh sb="10" eb="12">
      <t>カンケイ</t>
    </rPh>
    <phoneticPr fontId="1"/>
  </si>
  <si>
    <t>２　遅延の内容</t>
    <rPh sb="2" eb="4">
      <t>チエン</t>
    </rPh>
    <rPh sb="5" eb="7">
      <t>ナイヨウ</t>
    </rPh>
    <phoneticPr fontId="1"/>
  </si>
  <si>
    <t>３　遅延の理由</t>
    <rPh sb="2" eb="4">
      <t>チエン</t>
    </rPh>
    <rPh sb="5" eb="7">
      <t>リユウ</t>
    </rPh>
    <phoneticPr fontId="1"/>
  </si>
  <si>
    <t>４　予定工事期間</t>
    <rPh sb="2" eb="4">
      <t>ヨテイ</t>
    </rPh>
    <rPh sb="4" eb="6">
      <t>コウジ</t>
    </rPh>
    <rPh sb="6" eb="8">
      <t>キカン</t>
    </rPh>
    <phoneticPr fontId="1"/>
  </si>
  <si>
    <t>様式第10号（第14条関係）</t>
    <rPh sb="0" eb="2">
      <t>ヨウシキ</t>
    </rPh>
    <rPh sb="2" eb="3">
      <t>ダイ</t>
    </rPh>
    <rPh sb="5" eb="6">
      <t>ゴウ</t>
    </rPh>
    <rPh sb="7" eb="8">
      <t>ダイ</t>
    </rPh>
    <rPh sb="10" eb="11">
      <t>ジョウ</t>
    </rPh>
    <rPh sb="11" eb="13">
      <t>カンケイ</t>
    </rPh>
    <phoneticPr fontId="1"/>
  </si>
  <si>
    <t>２　廃止（中止）の理由</t>
    <rPh sb="2" eb="4">
      <t>ハイシ</t>
    </rPh>
    <rPh sb="5" eb="7">
      <t>チュウシ</t>
    </rPh>
    <rPh sb="9" eb="11">
      <t>リユウ</t>
    </rPh>
    <phoneticPr fontId="1"/>
  </si>
  <si>
    <t>３　添付書類</t>
    <rPh sb="2" eb="4">
      <t>テンプ</t>
    </rPh>
    <rPh sb="4" eb="6">
      <t>ショルイ</t>
    </rPh>
    <phoneticPr fontId="1"/>
  </si>
  <si>
    <t>項目</t>
    <rPh sb="0" eb="2">
      <t>コウモク</t>
    </rPh>
    <phoneticPr fontId="1"/>
  </si>
  <si>
    <t>入力</t>
    <rPh sb="0" eb="2">
      <t>ニュウリョク</t>
    </rPh>
    <phoneticPr fontId="1"/>
  </si>
  <si>
    <t>１．建物所有者の概要</t>
    <rPh sb="2" eb="4">
      <t>タテモノ</t>
    </rPh>
    <rPh sb="4" eb="7">
      <t>ショユウシャ</t>
    </rPh>
    <rPh sb="8" eb="10">
      <t>ガイヨウ</t>
    </rPh>
    <phoneticPr fontId="1"/>
  </si>
  <si>
    <t>郵便番号</t>
    <rPh sb="0" eb="4">
      <t>ユウビンバンゴウ</t>
    </rPh>
    <phoneticPr fontId="1"/>
  </si>
  <si>
    <t>氏名</t>
    <rPh sb="0" eb="2">
      <t>シメイ</t>
    </rPh>
    <phoneticPr fontId="1"/>
  </si>
  <si>
    <t>生まれた年の元号</t>
    <rPh sb="0" eb="1">
      <t>ウ</t>
    </rPh>
    <rPh sb="4" eb="5">
      <t>トシ</t>
    </rPh>
    <rPh sb="6" eb="8">
      <t>ゲンゴウ</t>
    </rPh>
    <phoneticPr fontId="1"/>
  </si>
  <si>
    <t>生まれた年</t>
    <rPh sb="0" eb="1">
      <t>ウ</t>
    </rPh>
    <rPh sb="4" eb="5">
      <t>トシ</t>
    </rPh>
    <phoneticPr fontId="1"/>
  </si>
  <si>
    <t>生まれた月</t>
    <rPh sb="0" eb="1">
      <t>ウ</t>
    </rPh>
    <rPh sb="4" eb="5">
      <t>ツキ</t>
    </rPh>
    <phoneticPr fontId="1"/>
  </si>
  <si>
    <t>生まれた日</t>
    <rPh sb="0" eb="1">
      <t>ウ</t>
    </rPh>
    <rPh sb="4" eb="5">
      <t>ヒ</t>
    </rPh>
    <phoneticPr fontId="1"/>
  </si>
  <si>
    <t>(1)建物所有者と同じ</t>
    <rPh sb="3" eb="5">
      <t>タテモノ</t>
    </rPh>
    <rPh sb="5" eb="8">
      <t>ショユウシャ</t>
    </rPh>
    <rPh sb="9" eb="10">
      <t>オナ</t>
    </rPh>
    <phoneticPr fontId="1"/>
  </si>
  <si>
    <t>(2)上記(1)以外</t>
    <phoneticPr fontId="1"/>
  </si>
  <si>
    <t>３．相談者の概要</t>
    <rPh sb="2" eb="5">
      <t>ソウダンシャ</t>
    </rPh>
    <rPh sb="6" eb="8">
      <t>ガイヨウ</t>
    </rPh>
    <phoneticPr fontId="1"/>
  </si>
  <si>
    <t>(2)施工業者等</t>
    <rPh sb="3" eb="5">
      <t>セコウ</t>
    </rPh>
    <rPh sb="5" eb="7">
      <t>ギョウシャ</t>
    </rPh>
    <rPh sb="7" eb="8">
      <t>トウ</t>
    </rPh>
    <phoneticPr fontId="1"/>
  </si>
  <si>
    <t>(3)上記(1)(2)以外</t>
    <rPh sb="3" eb="5">
      <t>ジョウキ</t>
    </rPh>
    <rPh sb="11" eb="13">
      <t>イガイ</t>
    </rPh>
    <phoneticPr fontId="1"/>
  </si>
  <si>
    <t>申請者との関係</t>
    <rPh sb="0" eb="3">
      <t>シンセイシャ</t>
    </rPh>
    <rPh sb="5" eb="7">
      <t>カンケイ</t>
    </rPh>
    <phoneticPr fontId="1"/>
  </si>
  <si>
    <t>(2)
(3)
の
場
合</t>
    <rPh sb="10" eb="11">
      <t>ジョウ</t>
    </rPh>
    <rPh sb="12" eb="13">
      <t>ゴウ</t>
    </rPh>
    <phoneticPr fontId="1"/>
  </si>
  <si>
    <t>フリガナ</t>
    <phoneticPr fontId="1"/>
  </si>
  <si>
    <t>４．申請予定建築物の概要</t>
    <rPh sb="2" eb="4">
      <t>シンセイ</t>
    </rPh>
    <rPh sb="4" eb="6">
      <t>ヨテイ</t>
    </rPh>
    <rPh sb="6" eb="9">
      <t>ケンチクブツ</t>
    </rPh>
    <rPh sb="10" eb="12">
      <t>ガイヨウ</t>
    </rPh>
    <phoneticPr fontId="1"/>
  </si>
  <si>
    <t>元号</t>
    <rPh sb="0" eb="2">
      <t>ゲンゴウ</t>
    </rPh>
    <phoneticPr fontId="1"/>
  </si>
  <si>
    <t>建築年</t>
    <rPh sb="0" eb="2">
      <t>ケンチク</t>
    </rPh>
    <rPh sb="2" eb="3">
      <t>ネン</t>
    </rPh>
    <phoneticPr fontId="1"/>
  </si>
  <si>
    <t>建築月</t>
    <rPh sb="0" eb="2">
      <t>ケンチク</t>
    </rPh>
    <rPh sb="2" eb="3">
      <t>ツキ</t>
    </rPh>
    <phoneticPr fontId="1"/>
  </si>
  <si>
    <t>用途</t>
    <rPh sb="0" eb="2">
      <t>ヨウト</t>
    </rPh>
    <phoneticPr fontId="1"/>
  </si>
  <si>
    <t>階数</t>
    <rPh sb="0" eb="2">
      <t>カイスウ</t>
    </rPh>
    <phoneticPr fontId="1"/>
  </si>
  <si>
    <t>地下</t>
    <rPh sb="0" eb="2">
      <t>チカ</t>
    </rPh>
    <phoneticPr fontId="1"/>
  </si>
  <si>
    <t>搭屋</t>
    <rPh sb="0" eb="2">
      <t>トウヤ</t>
    </rPh>
    <phoneticPr fontId="1"/>
  </si>
  <si>
    <t>１階床面積</t>
    <rPh sb="1" eb="2">
      <t>カイ</t>
    </rPh>
    <rPh sb="2" eb="5">
      <t>ユカメンセキ</t>
    </rPh>
    <phoneticPr fontId="1"/>
  </si>
  <si>
    <t>２階床面積</t>
    <rPh sb="1" eb="2">
      <t>カイ</t>
    </rPh>
    <rPh sb="2" eb="5">
      <t>ユカメンセキ</t>
    </rPh>
    <phoneticPr fontId="1"/>
  </si>
  <si>
    <t>診断結果（最小値）</t>
    <rPh sb="0" eb="2">
      <t>シンダン</t>
    </rPh>
    <rPh sb="2" eb="4">
      <t>ケッカ</t>
    </rPh>
    <rPh sb="5" eb="8">
      <t>サイショウチ</t>
    </rPh>
    <phoneticPr fontId="1"/>
  </si>
  <si>
    <t>５．申請予定工事の概要</t>
    <rPh sb="2" eb="4">
      <t>シンセイ</t>
    </rPh>
    <rPh sb="4" eb="6">
      <t>ヨテイ</t>
    </rPh>
    <rPh sb="6" eb="8">
      <t>コウジ</t>
    </rPh>
    <rPh sb="9" eb="11">
      <t>ガイヨウ</t>
    </rPh>
    <phoneticPr fontId="1"/>
  </si>
  <si>
    <t>工事</t>
    <rPh sb="0" eb="2">
      <t>コウジ</t>
    </rPh>
    <phoneticPr fontId="1"/>
  </si>
  <si>
    <t>着手予定</t>
    <rPh sb="0" eb="2">
      <t>チャクシュ</t>
    </rPh>
    <rPh sb="2" eb="4">
      <t>ヨテイ</t>
    </rPh>
    <phoneticPr fontId="1"/>
  </si>
  <si>
    <t>年(令和)</t>
    <rPh sb="0" eb="1">
      <t>ヘイネン</t>
    </rPh>
    <rPh sb="2" eb="4">
      <t>レイワ</t>
    </rPh>
    <phoneticPr fontId="1"/>
  </si>
  <si>
    <t>月</t>
    <rPh sb="0" eb="1">
      <t>ツキ</t>
    </rPh>
    <phoneticPr fontId="1"/>
  </si>
  <si>
    <t>完了予定</t>
    <rPh sb="0" eb="2">
      <t>カンリョウ</t>
    </rPh>
    <rPh sb="2" eb="4">
      <t>ヨテイ</t>
    </rPh>
    <phoneticPr fontId="1"/>
  </si>
  <si>
    <t>年(令和)</t>
    <rPh sb="0" eb="1">
      <t>ネン</t>
    </rPh>
    <rPh sb="2" eb="4">
      <t>レイワ</t>
    </rPh>
    <phoneticPr fontId="1"/>
  </si>
  <si>
    <t>６．建築物の概要</t>
    <rPh sb="2" eb="5">
      <t>ケンチクブツ</t>
    </rPh>
    <rPh sb="6" eb="8">
      <t>ガイヨウ</t>
    </rPh>
    <phoneticPr fontId="1"/>
  </si>
  <si>
    <t>区域等</t>
    <rPh sb="0" eb="2">
      <t>クイキ</t>
    </rPh>
    <rPh sb="2" eb="3">
      <t>トウ</t>
    </rPh>
    <phoneticPr fontId="1"/>
  </si>
  <si>
    <t>土地区画整理事業</t>
    <rPh sb="0" eb="2">
      <t>トチ</t>
    </rPh>
    <rPh sb="2" eb="4">
      <t>クカク</t>
    </rPh>
    <rPh sb="4" eb="6">
      <t>セイリ</t>
    </rPh>
    <rPh sb="6" eb="8">
      <t>ジギョウ</t>
    </rPh>
    <phoneticPr fontId="1"/>
  </si>
  <si>
    <t>耐震改修工事費</t>
    <rPh sb="0" eb="2">
      <t>タイシン</t>
    </rPh>
    <rPh sb="2" eb="4">
      <t>カイシュウ</t>
    </rPh>
    <rPh sb="4" eb="6">
      <t>コウジ</t>
    </rPh>
    <rPh sb="6" eb="7">
      <t>ヒ</t>
    </rPh>
    <phoneticPr fontId="1"/>
  </si>
  <si>
    <t>設計</t>
    <rPh sb="0" eb="2">
      <t>セッケイ</t>
    </rPh>
    <phoneticPr fontId="1"/>
  </si>
  <si>
    <t>耐震改修設計費</t>
    <rPh sb="0" eb="2">
      <t>タイシン</t>
    </rPh>
    <rPh sb="2" eb="4">
      <t>カイシュウ</t>
    </rPh>
    <rPh sb="4" eb="6">
      <t>セッケイ</t>
    </rPh>
    <rPh sb="6" eb="7">
      <t>ヒ</t>
    </rPh>
    <phoneticPr fontId="1"/>
  </si>
  <si>
    <t>補助</t>
    <rPh sb="0" eb="2">
      <t>ホジョ</t>
    </rPh>
    <phoneticPr fontId="1"/>
  </si>
  <si>
    <t>耐震改修工事費</t>
    <phoneticPr fontId="1"/>
  </si>
  <si>
    <t>１．補助金交付決定通知の概要</t>
    <rPh sb="2" eb="5">
      <t>ホジョキン</t>
    </rPh>
    <rPh sb="5" eb="7">
      <t>コウフ</t>
    </rPh>
    <rPh sb="7" eb="9">
      <t>ケッテイ</t>
    </rPh>
    <rPh sb="9" eb="11">
      <t>ツウチ</t>
    </rPh>
    <rPh sb="12" eb="14">
      <t>ガイヨウ</t>
    </rPh>
    <phoneticPr fontId="1"/>
  </si>
  <si>
    <t>交付決定日</t>
    <rPh sb="0" eb="2">
      <t>コウフ</t>
    </rPh>
    <rPh sb="2" eb="4">
      <t>ケッテイ</t>
    </rPh>
    <rPh sb="4" eb="5">
      <t>ビ</t>
    </rPh>
    <phoneticPr fontId="1"/>
  </si>
  <si>
    <t>年（令和）</t>
    <rPh sb="0" eb="1">
      <t>ネン</t>
    </rPh>
    <rPh sb="2" eb="4">
      <t>レイワ</t>
    </rPh>
    <phoneticPr fontId="1"/>
  </si>
  <si>
    <t>交付決定番号</t>
    <rPh sb="0" eb="2">
      <t>コウフ</t>
    </rPh>
    <rPh sb="2" eb="4">
      <t>ケッテイ</t>
    </rPh>
    <rPh sb="4" eb="6">
      <t>バンゴウ</t>
    </rPh>
    <phoneticPr fontId="1"/>
  </si>
  <si>
    <t>着手日</t>
    <rPh sb="0" eb="2">
      <t>チャクシュ</t>
    </rPh>
    <rPh sb="2" eb="3">
      <t>ビ</t>
    </rPh>
    <phoneticPr fontId="1"/>
  </si>
  <si>
    <t>２．施工者の概要</t>
    <rPh sb="2" eb="5">
      <t>セコウシャ</t>
    </rPh>
    <rPh sb="6" eb="8">
      <t>ガイヨウ</t>
    </rPh>
    <phoneticPr fontId="1"/>
  </si>
  <si>
    <t>施工者の名称</t>
    <phoneticPr fontId="1"/>
  </si>
  <si>
    <t>１．工事概要</t>
    <rPh sb="2" eb="4">
      <t>コウジ</t>
    </rPh>
    <rPh sb="4" eb="6">
      <t>ガイヨウ</t>
    </rPh>
    <phoneticPr fontId="1"/>
  </si>
  <si>
    <t>工事完了日</t>
    <rPh sb="0" eb="2">
      <t>コウジ</t>
    </rPh>
    <rPh sb="2" eb="5">
      <t>カンリョウビ</t>
    </rPh>
    <phoneticPr fontId="1"/>
  </si>
  <si>
    <t>確認日</t>
    <rPh sb="0" eb="2">
      <t>カクニン</t>
    </rPh>
    <rPh sb="2" eb="3">
      <t>ビ</t>
    </rPh>
    <phoneticPr fontId="1"/>
  </si>
  <si>
    <t>木造住宅耐震改修工事費補助金申請書等作成シート</t>
    <phoneticPr fontId="1"/>
  </si>
  <si>
    <t>２．補助金申請者の概要</t>
    <rPh sb="2" eb="5">
      <t>ホジョキン</t>
    </rPh>
    <rPh sb="5" eb="7">
      <t>シンセイ</t>
    </rPh>
    <rPh sb="7" eb="8">
      <t>シャ</t>
    </rPh>
    <rPh sb="9" eb="11">
      <t>ガイヨウ</t>
    </rPh>
    <phoneticPr fontId="1"/>
  </si>
  <si>
    <t>建物所有者＝補助金申請者であれば、</t>
    <rPh sb="0" eb="2">
      <t>タテモノ</t>
    </rPh>
    <rPh sb="2" eb="5">
      <t>ショユウシャ</t>
    </rPh>
    <rPh sb="6" eb="9">
      <t>ホジョキン</t>
    </rPh>
    <rPh sb="9" eb="11">
      <t>シンセイ</t>
    </rPh>
    <rPh sb="11" eb="12">
      <t>シャ</t>
    </rPh>
    <phoneticPr fontId="2"/>
  </si>
  <si>
    <t>（2）の入力は不要です。</t>
    <rPh sb="4" eb="6">
      <t>ニュウリョク</t>
    </rPh>
    <rPh sb="7" eb="9">
      <t>フヨウ</t>
    </rPh>
    <phoneticPr fontId="2"/>
  </si>
  <si>
    <t>←苗字と名前の間ｽﾍﾟｰｽ</t>
    <phoneticPr fontId="2"/>
  </si>
  <si>
    <t>相談者＝建物所有者であれば、</t>
    <rPh sb="0" eb="3">
      <t>ソウダンシャ</t>
    </rPh>
    <rPh sb="4" eb="6">
      <t>タテモノ</t>
    </rPh>
    <rPh sb="6" eb="9">
      <t>ショユウシャ</t>
    </rPh>
    <phoneticPr fontId="2"/>
  </si>
  <si>
    <t>（3）の入力は不要です。</t>
    <rPh sb="4" eb="6">
      <t>ニュウリョク</t>
    </rPh>
    <rPh sb="7" eb="9">
      <t>フヨウ</t>
    </rPh>
    <phoneticPr fontId="2"/>
  </si>
  <si>
    <t xml:space="preserve">入力の手順
</t>
    <rPh sb="3" eb="5">
      <t>テジュン</t>
    </rPh>
    <phoneticPr fontId="2"/>
  </si>
  <si>
    <t>「!入力してください」</t>
    <rPh sb="2" eb="4">
      <t>ニュウリョク</t>
    </rPh>
    <phoneticPr fontId="2"/>
  </si>
  <si>
    <t>を上から順番に入力してください。</t>
    <rPh sb="1" eb="2">
      <t>ウエ</t>
    </rPh>
    <rPh sb="4" eb="6">
      <t>ジュンバン</t>
    </rPh>
    <rPh sb="7" eb="9">
      <t>ニュウリョク</t>
    </rPh>
    <phoneticPr fontId="2"/>
  </si>
  <si>
    <t>「入力不要」</t>
    <rPh sb="1" eb="3">
      <t>ニュウリョク</t>
    </rPh>
    <rPh sb="3" eb="5">
      <t>フヨウ</t>
    </rPh>
    <phoneticPr fontId="2"/>
  </si>
  <si>
    <t>床面積は計算ソフトの面積ではなく</t>
    <rPh sb="0" eb="3">
      <t>ユカメンセキ</t>
    </rPh>
    <rPh sb="4" eb="6">
      <t>ケイサン</t>
    </rPh>
    <rPh sb="10" eb="12">
      <t>メンセキ</t>
    </rPh>
    <phoneticPr fontId="2"/>
  </si>
  <si>
    <t>実床面積を入力してください。</t>
    <rPh sb="0" eb="1">
      <t>ジツ</t>
    </rPh>
    <rPh sb="1" eb="4">
      <t>ユカメンセキ</t>
    </rPh>
    <rPh sb="5" eb="7">
      <t>ニュウリョク</t>
    </rPh>
    <phoneticPr fontId="2"/>
  </si>
  <si>
    <t>市の無料耐震診断結果報告書を</t>
    <rPh sb="0" eb="1">
      <t>シ</t>
    </rPh>
    <rPh sb="2" eb="4">
      <t>ムリョウ</t>
    </rPh>
    <rPh sb="4" eb="6">
      <t>タイシン</t>
    </rPh>
    <rPh sb="6" eb="8">
      <t>シンダン</t>
    </rPh>
    <rPh sb="8" eb="10">
      <t>ケッカ</t>
    </rPh>
    <rPh sb="10" eb="13">
      <t>ホウコクショ</t>
    </rPh>
    <phoneticPr fontId="2"/>
  </si>
  <si>
    <t>見ながら記入してください。</t>
    <rPh sb="0" eb="1">
      <t>ミ</t>
    </rPh>
    <rPh sb="4" eb="6">
      <t>キニュウ</t>
    </rPh>
    <phoneticPr fontId="2"/>
  </si>
  <si>
    <r>
      <rPr>
        <b/>
        <sz val="10"/>
        <color rgb="FFFFFF00"/>
        <rFont val="ＭＳ Ｐゴシック"/>
        <family val="3"/>
        <charset val="128"/>
      </rPr>
      <t>←</t>
    </r>
    <r>
      <rPr>
        <b/>
        <u/>
        <sz val="10"/>
        <color rgb="FFFFFF00"/>
        <rFont val="ＭＳ Ｐゴシック"/>
        <family val="3"/>
        <charset val="128"/>
      </rPr>
      <t xml:space="preserve">入力時のワンポイントアドバイス①
</t>
    </r>
    <phoneticPr fontId="2"/>
  </si>
  <si>
    <r>
      <rPr>
        <b/>
        <sz val="10"/>
        <color rgb="FFFFFF00"/>
        <rFont val="ＭＳ Ｐゴシック"/>
        <family val="3"/>
        <charset val="128"/>
      </rPr>
      <t>←</t>
    </r>
    <r>
      <rPr>
        <b/>
        <u/>
        <sz val="10"/>
        <color rgb="FFFFFF00"/>
        <rFont val="ＭＳ Ｐゴシック"/>
        <family val="3"/>
        <charset val="128"/>
      </rPr>
      <t xml:space="preserve">入力時のワンポイントアドバイス②
</t>
    </r>
    <phoneticPr fontId="2"/>
  </si>
  <si>
    <r>
      <rPr>
        <b/>
        <sz val="10"/>
        <color rgb="FFFFFF00"/>
        <rFont val="ＭＳ Ｐゴシック"/>
        <family val="3"/>
        <charset val="128"/>
      </rPr>
      <t>←</t>
    </r>
    <r>
      <rPr>
        <b/>
        <u/>
        <sz val="10"/>
        <color rgb="FFFFFF00"/>
        <rFont val="ＭＳ Ｐゴシック"/>
        <family val="3"/>
        <charset val="128"/>
      </rPr>
      <t xml:space="preserve">入力時のワンポイントアドバイス③
</t>
    </r>
    <phoneticPr fontId="2"/>
  </si>
  <si>
    <r>
      <rPr>
        <b/>
        <sz val="10"/>
        <color rgb="FFFFFF00"/>
        <rFont val="ＭＳ Ｐゴシック"/>
        <family val="3"/>
        <charset val="128"/>
      </rPr>
      <t>←</t>
    </r>
    <r>
      <rPr>
        <b/>
        <u/>
        <sz val="10"/>
        <color rgb="FFFFFF00"/>
        <rFont val="ＭＳ Ｐゴシック"/>
        <family val="3"/>
        <charset val="128"/>
      </rPr>
      <t xml:space="preserve">入力時のワンポイントアドバイス④
</t>
    </r>
    <phoneticPr fontId="2"/>
  </si>
  <si>
    <t>は入力せず進んでください。</t>
    <rPh sb="1" eb="3">
      <t>ニュウリョク</t>
    </rPh>
    <rPh sb="5" eb="6">
      <t>スス</t>
    </rPh>
    <phoneticPr fontId="2"/>
  </si>
  <si>
    <t>←【参考】https://www.city.okazaki.lg.jp/1100/1184/1166/p003434.html</t>
    <rPh sb="2" eb="4">
      <t>サンコウ</t>
    </rPh>
    <phoneticPr fontId="1"/>
  </si>
  <si>
    <t>←都市計画施設≒道路</t>
    <rPh sb="1" eb="3">
      <t>トシ</t>
    </rPh>
    <rPh sb="3" eb="5">
      <t>ケイカク</t>
    </rPh>
    <rPh sb="5" eb="7">
      <t>シセツ</t>
    </rPh>
    <rPh sb="8" eb="10">
      <t>ドウロ</t>
    </rPh>
    <phoneticPr fontId="2"/>
  </si>
  <si>
    <t>←耐震改修工事＝壁補強工事・金物工事・基礎工事・屋根工事・付帯工事など</t>
    <rPh sb="1" eb="3">
      <t>タイシン</t>
    </rPh>
    <rPh sb="3" eb="5">
      <t>カイシュウ</t>
    </rPh>
    <rPh sb="5" eb="7">
      <t>コウジ</t>
    </rPh>
    <rPh sb="8" eb="9">
      <t>カベ</t>
    </rPh>
    <rPh sb="9" eb="11">
      <t>ホキョウ</t>
    </rPh>
    <rPh sb="11" eb="13">
      <t>コウジ</t>
    </rPh>
    <rPh sb="14" eb="16">
      <t>カナモノ</t>
    </rPh>
    <rPh sb="16" eb="18">
      <t>コウジ</t>
    </rPh>
    <rPh sb="19" eb="21">
      <t>キソ</t>
    </rPh>
    <rPh sb="21" eb="23">
      <t>コウジ</t>
    </rPh>
    <rPh sb="24" eb="26">
      <t>ヤネ</t>
    </rPh>
    <rPh sb="26" eb="28">
      <t>コウジ</t>
    </rPh>
    <rPh sb="29" eb="33">
      <t>フタイコウジ</t>
    </rPh>
    <phoneticPr fontId="2"/>
  </si>
  <si>
    <t>←その他工事＝耐震には関係のないリフォーム工事など</t>
    <rPh sb="3" eb="4">
      <t>タ</t>
    </rPh>
    <rPh sb="4" eb="6">
      <t>コウジ</t>
    </rPh>
    <rPh sb="7" eb="9">
      <t>タイシン</t>
    </rPh>
    <rPh sb="11" eb="13">
      <t>カンケイ</t>
    </rPh>
    <rPh sb="21" eb="23">
      <t>コウジ</t>
    </rPh>
    <phoneticPr fontId="2"/>
  </si>
  <si>
    <t>※施工業者等・その他の場合は、以下に会社名等及び所在地を記入</t>
    <rPh sb="9" eb="10">
      <t>タ</t>
    </rPh>
    <phoneticPr fontId="1"/>
  </si>
  <si>
    <t>２　申請予定建築物等の概要</t>
    <rPh sb="2" eb="4">
      <t>シンセイ</t>
    </rPh>
    <rPh sb="4" eb="6">
      <t>ヨテイ</t>
    </rPh>
    <rPh sb="6" eb="9">
      <t>ケンチクブツ</t>
    </rPh>
    <rPh sb="9" eb="10">
      <t>トウ</t>
    </rPh>
    <rPh sb="11" eb="13">
      <t>ガイヨウ</t>
    </rPh>
    <phoneticPr fontId="1"/>
  </si>
  <si>
    <t>１　相談者の概要</t>
    <rPh sb="2" eb="5">
      <t>ソウダンシャ</t>
    </rPh>
    <rPh sb="6" eb="8">
      <t>ガイヨウ</t>
    </rPh>
    <phoneticPr fontId="1"/>
  </si>
  <si>
    <t/>
  </si>
  <si>
    <t>別紙１</t>
    <rPh sb="0" eb="2">
      <t>ベッシ</t>
    </rPh>
    <phoneticPr fontId="1"/>
  </si>
  <si>
    <t>ア</t>
    <phoneticPr fontId="1"/>
  </si>
  <si>
    <t>岡崎市民間木造住宅耐震診断事業</t>
    <rPh sb="0" eb="3">
      <t>オカザキシ</t>
    </rPh>
    <rPh sb="3" eb="5">
      <t>ミンカン</t>
    </rPh>
    <rPh sb="5" eb="7">
      <t>モクゾウ</t>
    </rPh>
    <rPh sb="7" eb="9">
      <t>ジュウタク</t>
    </rPh>
    <rPh sb="9" eb="11">
      <t>タイシン</t>
    </rPh>
    <rPh sb="11" eb="13">
      <t>シンダン</t>
    </rPh>
    <rPh sb="13" eb="15">
      <t>ジギョウ</t>
    </rPh>
    <phoneticPr fontId="1"/>
  </si>
  <si>
    <t>年度実施</t>
    <rPh sb="0" eb="1">
      <t>ネン</t>
    </rPh>
    <rPh sb="1" eb="2">
      <t>ド</t>
    </rPh>
    <rPh sb="2" eb="4">
      <t>ジッシ</t>
    </rPh>
    <phoneticPr fontId="1"/>
  </si>
  <si>
    <t>イ</t>
    <phoneticPr fontId="1"/>
  </si>
  <si>
    <t>(財)愛知建築住宅センターによる木造住宅耐震診断</t>
    <rPh sb="1" eb="2">
      <t>ザイ</t>
    </rPh>
    <rPh sb="3" eb="5">
      <t>アイチ</t>
    </rPh>
    <rPh sb="5" eb="7">
      <t>ケンチク</t>
    </rPh>
    <rPh sb="7" eb="9">
      <t>ジュウタク</t>
    </rPh>
    <rPh sb="16" eb="18">
      <t>モクゾウ</t>
    </rPh>
    <rPh sb="18" eb="20">
      <t>ジュウタク</t>
    </rPh>
    <rPh sb="20" eb="22">
      <t>タイシン</t>
    </rPh>
    <rPh sb="22" eb="24">
      <t>シンダン</t>
    </rPh>
    <phoneticPr fontId="1"/>
  </si>
  <si>
    <t>Ｘ方向</t>
    <rPh sb="1" eb="3">
      <t>ホウコウ</t>
    </rPh>
    <phoneticPr fontId="1"/>
  </si>
  <si>
    <t>Ｙ方向</t>
    <rPh sb="1" eb="3">
      <t>ホウコウ</t>
    </rPh>
    <phoneticPr fontId="1"/>
  </si>
  <si>
    <t>資格</t>
    <rPh sb="0" eb="2">
      <t>シカク</t>
    </rPh>
    <phoneticPr fontId="1"/>
  </si>
  <si>
    <t>（</t>
    <phoneticPr fontId="1"/>
  </si>
  <si>
    <t>建築事務所名</t>
    <rPh sb="0" eb="2">
      <t>ケンチク</t>
    </rPh>
    <rPh sb="2" eb="4">
      <t>ジム</t>
    </rPh>
    <rPh sb="4" eb="5">
      <t>ショ</t>
    </rPh>
    <rPh sb="5" eb="6">
      <t>メイ</t>
    </rPh>
    <phoneticPr fontId="1"/>
  </si>
  <si>
    <t>知事登録第</t>
    <rPh sb="0" eb="2">
      <t>チジ</t>
    </rPh>
    <rPh sb="2" eb="4">
      <t>トウロク</t>
    </rPh>
    <rPh sb="4" eb="5">
      <t>ダイ</t>
    </rPh>
    <phoneticPr fontId="1"/>
  </si>
  <si>
    <t>所見</t>
    <rPh sb="0" eb="2">
      <t>ショケン</t>
    </rPh>
    <phoneticPr fontId="1"/>
  </si>
  <si>
    <t>①</t>
    <phoneticPr fontId="1"/>
  </si>
  <si>
    <t>②</t>
    <phoneticPr fontId="1"/>
  </si>
  <si>
    <t>工事費合計
（税込）</t>
    <rPh sb="0" eb="2">
      <t>コウジ</t>
    </rPh>
    <rPh sb="2" eb="3">
      <t>ヒ</t>
    </rPh>
    <rPh sb="3" eb="5">
      <t>ゴウケイ</t>
    </rPh>
    <rPh sb="4" eb="5">
      <t>ミアイ</t>
    </rPh>
    <rPh sb="7" eb="9">
      <t>ゼイコミ</t>
    </rPh>
    <phoneticPr fontId="1"/>
  </si>
  <si>
    <t>耐震改修工事費
（税込）（補助対象）</t>
    <rPh sb="0" eb="2">
      <t>タイシン</t>
    </rPh>
    <rPh sb="2" eb="4">
      <t>カイシュウ</t>
    </rPh>
    <rPh sb="4" eb="6">
      <t>コウジ</t>
    </rPh>
    <rPh sb="6" eb="7">
      <t>ヒ</t>
    </rPh>
    <rPh sb="9" eb="11">
      <t>ゼイコミ</t>
    </rPh>
    <rPh sb="13" eb="15">
      <t>ホジョ</t>
    </rPh>
    <rPh sb="15" eb="17">
      <t>タイショウ</t>
    </rPh>
    <phoneticPr fontId="1"/>
  </si>
  <si>
    <t>①×1.1</t>
    <phoneticPr fontId="1"/>
  </si>
  <si>
    <t>②×1.1</t>
    <phoneticPr fontId="1"/>
  </si>
  <si>
    <t>設計費合計
（税込）</t>
    <rPh sb="0" eb="2">
      <t>セッケイ</t>
    </rPh>
    <rPh sb="2" eb="3">
      <t>ヒ</t>
    </rPh>
    <rPh sb="3" eb="5">
      <t>ゴウケイ</t>
    </rPh>
    <rPh sb="7" eb="9">
      <t>ゼイコミ</t>
    </rPh>
    <phoneticPr fontId="1"/>
  </si>
  <si>
    <t>耐震改修設計費
（税込）（補助対象）</t>
    <rPh sb="0" eb="2">
      <t>タイシン</t>
    </rPh>
    <rPh sb="2" eb="4">
      <t>カイシュウ</t>
    </rPh>
    <rPh sb="4" eb="6">
      <t>セッケイ</t>
    </rPh>
    <rPh sb="6" eb="7">
      <t>ヒ</t>
    </rPh>
    <rPh sb="9" eb="11">
      <t>ゼイコミ</t>
    </rPh>
    <rPh sb="13" eb="15">
      <t>ホジョ</t>
    </rPh>
    <rPh sb="15" eb="17">
      <t>タイショウ</t>
    </rPh>
    <phoneticPr fontId="1"/>
  </si>
  <si>
    <t>③</t>
    <phoneticPr fontId="1"/>
  </si>
  <si>
    <t>④</t>
    <phoneticPr fontId="1"/>
  </si>
  <si>
    <t>③×1.1</t>
    <phoneticPr fontId="1"/>
  </si>
  <si>
    <t>④×1.1</t>
    <phoneticPr fontId="1"/>
  </si>
  <si>
    <t>①事前相談時・補助金交付申請時（様式第１号・２号・別紙１）</t>
    <rPh sb="1" eb="3">
      <t>ジゼン</t>
    </rPh>
    <rPh sb="3" eb="5">
      <t>ソウダン</t>
    </rPh>
    <rPh sb="5" eb="6">
      <t>ジ</t>
    </rPh>
    <rPh sb="7" eb="10">
      <t>ホジョキン</t>
    </rPh>
    <rPh sb="10" eb="12">
      <t>コウフ</t>
    </rPh>
    <rPh sb="12" eb="15">
      <t>シンセイジ</t>
    </rPh>
    <rPh sb="16" eb="18">
      <t>ヨウシキ</t>
    </rPh>
    <rPh sb="18" eb="19">
      <t>ダイ</t>
    </rPh>
    <rPh sb="20" eb="21">
      <t>ゴウ</t>
    </rPh>
    <rPh sb="23" eb="24">
      <t>ゴウ</t>
    </rPh>
    <rPh sb="25" eb="27">
      <t>ベッシ</t>
    </rPh>
    <phoneticPr fontId="1"/>
  </si>
  <si>
    <t>診断
年度</t>
    <rPh sb="0" eb="2">
      <t>シンダン</t>
    </rPh>
    <rPh sb="3" eb="5">
      <t>ネンド</t>
    </rPh>
    <phoneticPr fontId="1"/>
  </si>
  <si>
    <t>電話番号(－　ﾊｲﾌﾝ有)</t>
    <rPh sb="0" eb="2">
      <t>デンワ</t>
    </rPh>
    <rPh sb="2" eb="4">
      <t>バンゴウ</t>
    </rPh>
    <phoneticPr fontId="1"/>
  </si>
  <si>
    <t>受診した診断の事業</t>
    <rPh sb="0" eb="2">
      <t>ジュシン</t>
    </rPh>
    <rPh sb="4" eb="6">
      <t>シンダン</t>
    </rPh>
    <rPh sb="7" eb="9">
      <t>ジギョウ</t>
    </rPh>
    <phoneticPr fontId="1"/>
  </si>
  <si>
    <t>1階X方向</t>
    <rPh sb="1" eb="2">
      <t>カイ</t>
    </rPh>
    <rPh sb="3" eb="5">
      <t>ホウコウ</t>
    </rPh>
    <phoneticPr fontId="1"/>
  </si>
  <si>
    <t>1階Y方向</t>
    <rPh sb="1" eb="2">
      <t>カイ</t>
    </rPh>
    <rPh sb="3" eb="5">
      <t>ホウコウ</t>
    </rPh>
    <phoneticPr fontId="1"/>
  </si>
  <si>
    <t>階数</t>
    <rPh sb="0" eb="2">
      <t>カイスウ</t>
    </rPh>
    <phoneticPr fontId="1"/>
  </si>
  <si>
    <t>2階X方向</t>
    <rPh sb="1" eb="2">
      <t>カイ</t>
    </rPh>
    <rPh sb="3" eb="5">
      <t>ホウコウ</t>
    </rPh>
    <phoneticPr fontId="1"/>
  </si>
  <si>
    <t>2階Y方向</t>
    <rPh sb="1" eb="2">
      <t>カイ</t>
    </rPh>
    <rPh sb="3" eb="5">
      <t>ホウコウ</t>
    </rPh>
    <phoneticPr fontId="1"/>
  </si>
  <si>
    <t>設計者</t>
    <rPh sb="0" eb="3">
      <t>セッケイシャ</t>
    </rPh>
    <phoneticPr fontId="1"/>
  </si>
  <si>
    <t>登録番号</t>
    <rPh sb="0" eb="2">
      <t>トウロク</t>
    </rPh>
    <rPh sb="2" eb="4">
      <t>バンゴウ</t>
    </rPh>
    <phoneticPr fontId="1"/>
  </si>
  <si>
    <t>建築士</t>
    <rPh sb="0" eb="3">
      <t>ケンチクシ</t>
    </rPh>
    <phoneticPr fontId="1"/>
  </si>
  <si>
    <t>事務所名</t>
    <rPh sb="0" eb="2">
      <t>ジム</t>
    </rPh>
    <rPh sb="2" eb="3">
      <t>ショ</t>
    </rPh>
    <rPh sb="3" eb="4">
      <t>メイ</t>
    </rPh>
    <phoneticPr fontId="1"/>
  </si>
  <si>
    <t>登録知事</t>
    <rPh sb="0" eb="2">
      <t>トウロク</t>
    </rPh>
    <rPh sb="2" eb="4">
      <t>チジ</t>
    </rPh>
    <phoneticPr fontId="1"/>
  </si>
  <si>
    <t>事務所</t>
    <rPh sb="0" eb="2">
      <t>ジム</t>
    </rPh>
    <rPh sb="2" eb="3">
      <t>ショ</t>
    </rPh>
    <phoneticPr fontId="1"/>
  </si>
  <si>
    <t xml:space="preserve">診断
結果
</t>
    <rPh sb="0" eb="2">
      <t>シンダン</t>
    </rPh>
    <rPh sb="3" eb="5">
      <t>ケッカ</t>
    </rPh>
    <phoneticPr fontId="1"/>
  </si>
  <si>
    <t>改修前</t>
    <rPh sb="0" eb="2">
      <t>カイシュウ</t>
    </rPh>
    <rPh sb="2" eb="3">
      <t>マエ</t>
    </rPh>
    <phoneticPr fontId="1"/>
  </si>
  <si>
    <t>改修後</t>
    <rPh sb="0" eb="2">
      <t>カイシュウ</t>
    </rPh>
    <rPh sb="2" eb="3">
      <t>ゴ</t>
    </rPh>
    <phoneticPr fontId="1"/>
  </si>
  <si>
    <t>←例1：屋根葺き替え工事により「非常に重い」から「重い」に改善</t>
    <rPh sb="1" eb="2">
      <t>レイ</t>
    </rPh>
    <rPh sb="4" eb="6">
      <t>ヤネ</t>
    </rPh>
    <rPh sb="6" eb="7">
      <t>フ</t>
    </rPh>
    <rPh sb="8" eb="9">
      <t>カ</t>
    </rPh>
    <rPh sb="10" eb="12">
      <t>コウジ</t>
    </rPh>
    <rPh sb="16" eb="18">
      <t>ヒジョウ</t>
    </rPh>
    <rPh sb="19" eb="20">
      <t>オモ</t>
    </rPh>
    <rPh sb="25" eb="26">
      <t>オモ</t>
    </rPh>
    <rPh sb="29" eb="31">
      <t>カイゼン</t>
    </rPh>
    <phoneticPr fontId="2"/>
  </si>
  <si>
    <t>　 例2：リフォーム工事により〇〇部分の劣化は改善</t>
    <rPh sb="2" eb="3">
      <t>レイ</t>
    </rPh>
    <phoneticPr fontId="2"/>
  </si>
  <si>
    <t>(2)　納税証明書または非課税証明書（交付申請の日からさかのぼり３ヶ月以内に
     発行されたもの）</t>
    <rPh sb="12" eb="15">
      <t>ヒカゼイ</t>
    </rPh>
    <rPh sb="15" eb="18">
      <t>ショウメイショ</t>
    </rPh>
    <rPh sb="19" eb="21">
      <t>コウフ</t>
    </rPh>
    <rPh sb="21" eb="23">
      <t>シンセイ</t>
    </rPh>
    <rPh sb="24" eb="25">
      <t>ヒ</t>
    </rPh>
    <rPh sb="34" eb="35">
      <t>ゲツ</t>
    </rPh>
    <rPh sb="35" eb="37">
      <t>イナイ</t>
    </rPh>
    <rPh sb="44" eb="46">
      <t>ハッコウ</t>
    </rPh>
    <phoneticPr fontId="1"/>
  </si>
  <si>
    <t>←交付決定日は「契約日」と「着手日」より前になっていないとＮＧ！！</t>
    <rPh sb="1" eb="3">
      <t>コウフ</t>
    </rPh>
    <rPh sb="3" eb="5">
      <t>ケッテイ</t>
    </rPh>
    <rPh sb="5" eb="6">
      <t>ビ</t>
    </rPh>
    <rPh sb="8" eb="11">
      <t>ケイヤクビ</t>
    </rPh>
    <rPh sb="14" eb="16">
      <t>チャクシュ</t>
    </rPh>
    <rPh sb="16" eb="17">
      <t>ビ</t>
    </rPh>
    <rPh sb="20" eb="21">
      <t>マエ</t>
    </rPh>
    <phoneticPr fontId="2"/>
  </si>
  <si>
    <t>２．耐震改修工事の完了の確認</t>
    <rPh sb="2" eb="4">
      <t>タイシン</t>
    </rPh>
    <rPh sb="4" eb="6">
      <t>カイシュウ</t>
    </rPh>
    <rPh sb="6" eb="8">
      <t>コウジ</t>
    </rPh>
    <rPh sb="9" eb="11">
      <t>カンリョウ</t>
    </rPh>
    <rPh sb="12" eb="14">
      <t>カクニン</t>
    </rPh>
    <phoneticPr fontId="1"/>
  </si>
  <si>
    <t>②補助金交付決定通知後（様式第４号）</t>
    <rPh sb="1" eb="4">
      <t>ホジョキン</t>
    </rPh>
    <rPh sb="4" eb="6">
      <t>コウフ</t>
    </rPh>
    <rPh sb="6" eb="8">
      <t>ケッテイ</t>
    </rPh>
    <rPh sb="8" eb="10">
      <t>ツウチ</t>
    </rPh>
    <rPh sb="10" eb="11">
      <t>ゴ</t>
    </rPh>
    <phoneticPr fontId="1"/>
  </si>
  <si>
    <t>③工事完了後（様式第11号・13号・別紙２）</t>
    <rPh sb="1" eb="3">
      <t>コウジ</t>
    </rPh>
    <rPh sb="3" eb="5">
      <t>カンリョウ</t>
    </rPh>
    <rPh sb="5" eb="6">
      <t>ゴ</t>
    </rPh>
    <rPh sb="16" eb="17">
      <t>ゴウ</t>
    </rPh>
    <rPh sb="18" eb="20">
      <t>ベッシ</t>
    </rPh>
    <phoneticPr fontId="1"/>
  </si>
  <si>
    <t>　 ▼入力に関する注意事項</t>
    <rPh sb="3" eb="5">
      <t>ニュウリョク</t>
    </rPh>
    <rPh sb="6" eb="7">
      <t>カン</t>
    </rPh>
    <rPh sb="9" eb="11">
      <t>チュウイ</t>
    </rPh>
    <rPh sb="11" eb="13">
      <t>ジコウ</t>
    </rPh>
    <phoneticPr fontId="2"/>
  </si>
  <si>
    <t>指示</t>
    <rPh sb="0" eb="2">
      <t>シジ</t>
    </rPh>
    <phoneticPr fontId="1"/>
  </si>
  <si>
    <t>自動入力のため入力不要</t>
    <rPh sb="0" eb="2">
      <t>ジドウ</t>
    </rPh>
    <rPh sb="2" eb="4">
      <t>ニュウリョク</t>
    </rPh>
    <rPh sb="7" eb="9">
      <t>ニュウリョク</t>
    </rPh>
    <rPh sb="9" eb="11">
      <t>フヨウ</t>
    </rPh>
    <phoneticPr fontId="1"/>
  </si>
  <si>
    <t>←図面と見積の数量が一致していること</t>
    <rPh sb="1" eb="3">
      <t>ズメン</t>
    </rPh>
    <rPh sb="4" eb="6">
      <t>ミツモリ</t>
    </rPh>
    <rPh sb="7" eb="9">
      <t>スウリョウ</t>
    </rPh>
    <rPh sb="10" eb="12">
      <t>イッチ</t>
    </rPh>
    <phoneticPr fontId="2"/>
  </si>
  <si>
    <t>３．補強の実施完了内容</t>
    <rPh sb="2" eb="4">
      <t>ホキョウ</t>
    </rPh>
    <rPh sb="5" eb="7">
      <t>ジッシ</t>
    </rPh>
    <rPh sb="7" eb="9">
      <t>カンリョウ</t>
    </rPh>
    <rPh sb="9" eb="11">
      <t>ナイヨウ</t>
    </rPh>
    <phoneticPr fontId="1"/>
  </si>
  <si>
    <t>←補助金交付決定通知書（様式第3号）を確認して、入力してください</t>
    <rPh sb="1" eb="4">
      <t>ホジョキン</t>
    </rPh>
    <rPh sb="4" eb="6">
      <t>コウフ</t>
    </rPh>
    <rPh sb="6" eb="8">
      <t>ケッテイ</t>
    </rPh>
    <rPh sb="8" eb="10">
      <t>ツウチ</t>
    </rPh>
    <rPh sb="10" eb="11">
      <t>ショ</t>
    </rPh>
    <rPh sb="12" eb="14">
      <t>ヨウシキ</t>
    </rPh>
    <rPh sb="14" eb="15">
      <t>ダイ</t>
    </rPh>
    <rPh sb="16" eb="17">
      <t>ゴウ</t>
    </rPh>
    <rPh sb="19" eb="21">
      <t>カクニン</t>
    </rPh>
    <rPh sb="24" eb="26">
      <t>ニュウリョク</t>
    </rPh>
    <phoneticPr fontId="2"/>
  </si>
  <si>
    <t>住所（岡崎市から）</t>
    <rPh sb="0" eb="2">
      <t>ジュウショ</t>
    </rPh>
    <rPh sb="3" eb="6">
      <t>オカザキシ</t>
    </rPh>
    <phoneticPr fontId="1"/>
  </si>
  <si>
    <t>(1)　交付決定通知書（様式第３号）</t>
    <rPh sb="4" eb="6">
      <t>コウフ</t>
    </rPh>
    <rPh sb="6" eb="8">
      <t>ケッテイ</t>
    </rPh>
    <rPh sb="8" eb="11">
      <t>ツウチショ</t>
    </rPh>
    <rPh sb="12" eb="14">
      <t>ヨウシキ</t>
    </rPh>
    <rPh sb="14" eb="15">
      <t>ダイ</t>
    </rPh>
    <rPh sb="16" eb="17">
      <t>ゴウ</t>
    </rPh>
    <phoneticPr fontId="1"/>
  </si>
  <si>
    <t>３　申請予定工事等の概要</t>
    <rPh sb="2" eb="4">
      <t>シンセイ</t>
    </rPh>
    <rPh sb="4" eb="6">
      <t>ヨテイ</t>
    </rPh>
    <rPh sb="6" eb="8">
      <t>コウジ</t>
    </rPh>
    <rPh sb="8" eb="9">
      <t>トウ</t>
    </rPh>
    <rPh sb="10" eb="12">
      <t>ガイヨウ</t>
    </rPh>
    <phoneticPr fontId="1"/>
  </si>
  <si>
    <t>(5)　案内図、平面図（建築士の記名があるもの）、外観写真（２面以上）</t>
    <rPh sb="8" eb="11">
      <t>ヘイメンズ</t>
    </rPh>
    <rPh sb="12" eb="15">
      <t>ケンチクシ</t>
    </rPh>
    <rPh sb="16" eb="18">
      <t>キメイ</t>
    </rPh>
    <rPh sb="25" eb="27">
      <t>ガイカン</t>
    </rPh>
    <rPh sb="27" eb="29">
      <t>シャシン</t>
    </rPh>
    <rPh sb="31" eb="34">
      <t>メンイジョウ</t>
    </rPh>
    <phoneticPr fontId="1"/>
  </si>
  <si>
    <t>(3)　耐震改修設計に要した費用がわかるものの写し（設計業者の発行したものに限る）</t>
    <rPh sb="4" eb="6">
      <t>タイシン</t>
    </rPh>
    <rPh sb="6" eb="8">
      <t>カイシュウ</t>
    </rPh>
    <rPh sb="8" eb="10">
      <t>セッケイ</t>
    </rPh>
    <rPh sb="11" eb="12">
      <t>ヨウ</t>
    </rPh>
    <rPh sb="14" eb="16">
      <t>ヒヨウ</t>
    </rPh>
    <rPh sb="23" eb="24">
      <t>ウツ</t>
    </rPh>
    <rPh sb="26" eb="28">
      <t>セッケイ</t>
    </rPh>
    <rPh sb="28" eb="30">
      <t>ギョウシャ</t>
    </rPh>
    <rPh sb="31" eb="33">
      <t>ハッコウ</t>
    </rPh>
    <rPh sb="38" eb="39">
      <t>カギ</t>
    </rPh>
    <phoneticPr fontId="1"/>
  </si>
  <si>
    <t>４．補助金交付申請額</t>
    <rPh sb="2" eb="5">
      <t>ホジョキン</t>
    </rPh>
    <rPh sb="5" eb="7">
      <t>コウフ</t>
    </rPh>
    <rPh sb="7" eb="9">
      <t>シンセイ</t>
    </rPh>
    <rPh sb="9" eb="10">
      <t>ガク</t>
    </rPh>
    <phoneticPr fontId="1"/>
  </si>
  <si>
    <r>
      <t>その他設計費</t>
    </r>
    <r>
      <rPr>
        <sz val="12"/>
        <color rgb="FFFF0000"/>
        <rFont val="ＭＳ 明朝"/>
        <family val="1"/>
        <charset val="128"/>
      </rPr>
      <t>(税込)</t>
    </r>
    <rPh sb="2" eb="3">
      <t>タ</t>
    </rPh>
    <rPh sb="3" eb="5">
      <t>セッケイ</t>
    </rPh>
    <rPh sb="5" eb="6">
      <t>ヒ</t>
    </rPh>
    <phoneticPr fontId="1"/>
  </si>
  <si>
    <r>
      <t>耐震改修工事費</t>
    </r>
    <r>
      <rPr>
        <sz val="12"/>
        <color rgb="FFFF0000"/>
        <rFont val="ＭＳ 明朝"/>
        <family val="1"/>
        <charset val="128"/>
      </rPr>
      <t>(税込)</t>
    </r>
    <rPh sb="0" eb="2">
      <t>タイシン</t>
    </rPh>
    <rPh sb="2" eb="4">
      <t>カイシュウ</t>
    </rPh>
    <rPh sb="4" eb="6">
      <t>コウジ</t>
    </rPh>
    <rPh sb="6" eb="7">
      <t>ヒ</t>
    </rPh>
    <rPh sb="9" eb="10">
      <t>コ</t>
    </rPh>
    <phoneticPr fontId="1"/>
  </si>
  <si>
    <r>
      <t>基礎工事費</t>
    </r>
    <r>
      <rPr>
        <sz val="12"/>
        <color rgb="FF00B0F0"/>
        <rFont val="ＭＳ 明朝"/>
        <family val="1"/>
        <charset val="128"/>
      </rPr>
      <t>(税抜)</t>
    </r>
    <rPh sb="0" eb="2">
      <t>キソ</t>
    </rPh>
    <rPh sb="2" eb="4">
      <t>コウジ</t>
    </rPh>
    <rPh sb="4" eb="5">
      <t>ヒ</t>
    </rPh>
    <rPh sb="6" eb="8">
      <t>ゼイヌ</t>
    </rPh>
    <phoneticPr fontId="1"/>
  </si>
  <si>
    <r>
      <t>壁工事費</t>
    </r>
    <r>
      <rPr>
        <sz val="12"/>
        <color rgb="FF00B0F0"/>
        <rFont val="ＭＳ 明朝"/>
        <family val="1"/>
        <charset val="128"/>
      </rPr>
      <t>(税抜)</t>
    </r>
    <rPh sb="0" eb="1">
      <t>カベ</t>
    </rPh>
    <rPh sb="1" eb="3">
      <t>コウジ</t>
    </rPh>
    <rPh sb="3" eb="4">
      <t>ヒ</t>
    </rPh>
    <phoneticPr fontId="1"/>
  </si>
  <si>
    <r>
      <t>金物工事費</t>
    </r>
    <r>
      <rPr>
        <sz val="12"/>
        <color rgb="FF00B0F0"/>
        <rFont val="ＭＳ 明朝"/>
        <family val="1"/>
        <charset val="128"/>
      </rPr>
      <t>(税抜)</t>
    </r>
    <rPh sb="0" eb="2">
      <t>カナモノ</t>
    </rPh>
    <rPh sb="2" eb="4">
      <t>コウジ</t>
    </rPh>
    <rPh sb="4" eb="5">
      <t>ヒ</t>
    </rPh>
    <phoneticPr fontId="1"/>
  </si>
  <si>
    <r>
      <t>屋根工事費</t>
    </r>
    <r>
      <rPr>
        <sz val="12"/>
        <color rgb="FF00B0F0"/>
        <rFont val="ＭＳ 明朝"/>
        <family val="1"/>
        <charset val="128"/>
      </rPr>
      <t>(税抜)</t>
    </r>
    <rPh sb="0" eb="2">
      <t>ヤネ</t>
    </rPh>
    <rPh sb="2" eb="4">
      <t>コウジ</t>
    </rPh>
    <rPh sb="4" eb="5">
      <t>ヒ</t>
    </rPh>
    <phoneticPr fontId="1"/>
  </si>
  <si>
    <r>
      <t>付帯工事費</t>
    </r>
    <r>
      <rPr>
        <sz val="12"/>
        <color rgb="FF00B0F0"/>
        <rFont val="ＭＳ 明朝"/>
        <family val="1"/>
        <charset val="128"/>
      </rPr>
      <t>(税抜)</t>
    </r>
    <rPh sb="0" eb="4">
      <t>フタイコウジ</t>
    </rPh>
    <rPh sb="4" eb="5">
      <t>ヒ</t>
    </rPh>
    <phoneticPr fontId="1"/>
  </si>
  <si>
    <r>
      <t>仮設費</t>
    </r>
    <r>
      <rPr>
        <sz val="12"/>
        <color rgb="FF00B0F0"/>
        <rFont val="ＭＳ 明朝"/>
        <family val="1"/>
        <charset val="128"/>
      </rPr>
      <t>(税抜)</t>
    </r>
    <rPh sb="0" eb="2">
      <t>カセツ</t>
    </rPh>
    <rPh sb="2" eb="3">
      <t>ヒ</t>
    </rPh>
    <phoneticPr fontId="1"/>
  </si>
  <si>
    <r>
      <t>諸経費</t>
    </r>
    <r>
      <rPr>
        <sz val="12"/>
        <color rgb="FF00B0F0"/>
        <rFont val="ＭＳ 明朝"/>
        <family val="1"/>
        <charset val="128"/>
      </rPr>
      <t>(税抜)</t>
    </r>
    <rPh sb="0" eb="3">
      <t>ショケイヒ</t>
    </rPh>
    <phoneticPr fontId="1"/>
  </si>
  <si>
    <r>
      <t>その他工事費</t>
    </r>
    <r>
      <rPr>
        <sz val="12"/>
        <color rgb="FFFF0000"/>
        <rFont val="ＭＳ 明朝"/>
        <family val="1"/>
        <charset val="128"/>
      </rPr>
      <t>(税込)</t>
    </r>
    <rPh sb="2" eb="3">
      <t>タ</t>
    </rPh>
    <rPh sb="3" eb="6">
      <t>コウジヒ</t>
    </rPh>
    <phoneticPr fontId="1"/>
  </si>
  <si>
    <r>
      <t>耐震改修設計費</t>
    </r>
    <r>
      <rPr>
        <sz val="12"/>
        <color rgb="FFFF0000"/>
        <rFont val="ＭＳ 明朝"/>
        <family val="1"/>
        <charset val="128"/>
      </rPr>
      <t>(税込)</t>
    </r>
    <rPh sb="0" eb="2">
      <t>タイシン</t>
    </rPh>
    <rPh sb="2" eb="4">
      <t>カイシュウ</t>
    </rPh>
    <rPh sb="4" eb="6">
      <t>セッケイ</t>
    </rPh>
    <rPh sb="6" eb="7">
      <t>ヒ</t>
    </rPh>
    <phoneticPr fontId="1"/>
  </si>
  <si>
    <t>７．補助金交付申請額</t>
    <rPh sb="2" eb="5">
      <t>ホジョキン</t>
    </rPh>
    <rPh sb="5" eb="7">
      <t>コウフ</t>
    </rPh>
    <rPh sb="7" eb="9">
      <t>シンセイ</t>
    </rPh>
    <rPh sb="9" eb="10">
      <t>ガク</t>
    </rPh>
    <phoneticPr fontId="1"/>
  </si>
  <si>
    <r>
      <t>耐震改修工事費</t>
    </r>
    <r>
      <rPr>
        <sz val="12"/>
        <color rgb="FFFF0000"/>
        <rFont val="ＭＳ 明朝"/>
        <family val="1"/>
        <charset val="128"/>
      </rPr>
      <t>(税込)</t>
    </r>
    <rPh sb="0" eb="2">
      <t>タイシン</t>
    </rPh>
    <rPh sb="2" eb="4">
      <t>カイシュウ</t>
    </rPh>
    <rPh sb="4" eb="6">
      <t>コウジ</t>
    </rPh>
    <rPh sb="6" eb="7">
      <t>ヒ</t>
    </rPh>
    <rPh sb="8" eb="10">
      <t>ゼイコ</t>
    </rPh>
    <phoneticPr fontId="1"/>
  </si>
  <si>
    <t>耐震改修工事費</t>
    <phoneticPr fontId="1"/>
  </si>
  <si>
    <t>耐震改修設計費</t>
    <phoneticPr fontId="1"/>
  </si>
  <si>
    <t>耐震改修設計費</t>
    <phoneticPr fontId="1"/>
  </si>
  <si>
    <t>※注）別紙1を確認し、四捨五入に不備がある場合はシートに直接入力してください。</t>
    <rPh sb="1" eb="2">
      <t>チュウ</t>
    </rPh>
    <rPh sb="3" eb="5">
      <t>ベッシ</t>
    </rPh>
    <rPh sb="7" eb="9">
      <t>カクニン</t>
    </rPh>
    <rPh sb="11" eb="15">
      <t>シシャゴニュウ</t>
    </rPh>
    <rPh sb="16" eb="18">
      <t>フビ</t>
    </rPh>
    <rPh sb="21" eb="23">
      <t>バアイ</t>
    </rPh>
    <rPh sb="28" eb="30">
      <t>チョクセツ</t>
    </rPh>
    <rPh sb="30" eb="32">
      <t>ニュウリョク</t>
    </rPh>
    <phoneticPr fontId="2"/>
  </si>
  <si>
    <t>※注）別紙2を確認し、四捨五入に不備がある場合はシートに直接入力してください。</t>
    <rPh sb="1" eb="2">
      <t>チュウ</t>
    </rPh>
    <rPh sb="3" eb="5">
      <t>ベッシ</t>
    </rPh>
    <rPh sb="7" eb="9">
      <t>カクニン</t>
    </rPh>
    <rPh sb="11" eb="15">
      <t>シシャゴニュウ</t>
    </rPh>
    <rPh sb="16" eb="18">
      <t>フビ</t>
    </rPh>
    <rPh sb="21" eb="23">
      <t>バアイ</t>
    </rPh>
    <rPh sb="28" eb="30">
      <t>チョクセツ</t>
    </rPh>
    <rPh sb="30" eb="32">
      <t>ニュウリョク</t>
    </rPh>
    <phoneticPr fontId="2"/>
  </si>
  <si>
    <t>住宅耐震省エネ改修工事費等補助事業事前相談書</t>
    <rPh sb="0" eb="2">
      <t>ジュウタク</t>
    </rPh>
    <rPh sb="2" eb="4">
      <t>タイシン</t>
    </rPh>
    <rPh sb="4" eb="5">
      <t>ショウ</t>
    </rPh>
    <rPh sb="7" eb="9">
      <t>カイシュウ</t>
    </rPh>
    <rPh sb="9" eb="11">
      <t>コウジ</t>
    </rPh>
    <rPh sb="11" eb="12">
      <t>ヒ</t>
    </rPh>
    <rPh sb="12" eb="13">
      <t>トウ</t>
    </rPh>
    <rPh sb="13" eb="15">
      <t>ホジョ</t>
    </rPh>
    <rPh sb="15" eb="17">
      <t>ジギョウ</t>
    </rPh>
    <rPh sb="17" eb="19">
      <t>ジゼン</t>
    </rPh>
    <rPh sb="19" eb="21">
      <t>ソウダン</t>
    </rPh>
    <rPh sb="21" eb="22">
      <t>ショ</t>
    </rPh>
    <phoneticPr fontId="1"/>
  </si>
  <si>
    <t>住宅耐震省エネ改修工事費等補助金交付申請書</t>
    <rPh sb="0" eb="2">
      <t>ジュウタク</t>
    </rPh>
    <rPh sb="2" eb="4">
      <t>タイシン</t>
    </rPh>
    <rPh sb="4" eb="5">
      <t>ショウ</t>
    </rPh>
    <rPh sb="7" eb="9">
      <t>カイシュウ</t>
    </rPh>
    <rPh sb="9" eb="11">
      <t>コウジ</t>
    </rPh>
    <rPh sb="11" eb="12">
      <t>ヒ</t>
    </rPh>
    <rPh sb="12" eb="13">
      <t>トウ</t>
    </rPh>
    <rPh sb="13" eb="15">
      <t>ホジョ</t>
    </rPh>
    <rPh sb="15" eb="16">
      <t>キン</t>
    </rPh>
    <rPh sb="16" eb="18">
      <t>コウフ</t>
    </rPh>
    <rPh sb="18" eb="20">
      <t>シンセイ</t>
    </rPh>
    <rPh sb="20" eb="21">
      <t>ショ</t>
    </rPh>
    <phoneticPr fontId="1"/>
  </si>
  <si>
    <t>２　住宅耐震省エネ改修工事費等補助事業の概要</t>
    <rPh sb="2" eb="4">
      <t>ジュウタク</t>
    </rPh>
    <rPh sb="4" eb="6">
      <t>タイシン</t>
    </rPh>
    <rPh sb="6" eb="7">
      <t>ショウ</t>
    </rPh>
    <rPh sb="9" eb="11">
      <t>カイシュウ</t>
    </rPh>
    <rPh sb="11" eb="13">
      <t>コウジ</t>
    </rPh>
    <rPh sb="13" eb="14">
      <t>ヒ</t>
    </rPh>
    <rPh sb="14" eb="15">
      <t>トウ</t>
    </rPh>
    <rPh sb="15" eb="17">
      <t>ホジョ</t>
    </rPh>
    <rPh sb="17" eb="19">
      <t>ジギョウ</t>
    </rPh>
    <rPh sb="20" eb="22">
      <t>ガイヨウ</t>
    </rPh>
    <phoneticPr fontId="1"/>
  </si>
  <si>
    <t>耐震省エネ改修工事</t>
    <rPh sb="0" eb="2">
      <t>タイシン</t>
    </rPh>
    <rPh sb="2" eb="3">
      <t>ショウ</t>
    </rPh>
    <rPh sb="5" eb="7">
      <t>カイシュウ</t>
    </rPh>
    <rPh sb="7" eb="9">
      <t>コウジ</t>
    </rPh>
    <phoneticPr fontId="1"/>
  </si>
  <si>
    <t>(7)  補強計算の出力データ</t>
    <phoneticPr fontId="1"/>
  </si>
  <si>
    <t>住宅耐震省エネ改修工事費等補助事業着手届</t>
    <rPh sb="0" eb="2">
      <t>ジュウタク</t>
    </rPh>
    <rPh sb="2" eb="4">
      <t>タイシン</t>
    </rPh>
    <rPh sb="4" eb="5">
      <t>ショウ</t>
    </rPh>
    <rPh sb="7" eb="9">
      <t>カイシュウ</t>
    </rPh>
    <rPh sb="9" eb="11">
      <t>コウジ</t>
    </rPh>
    <rPh sb="11" eb="12">
      <t>ヒ</t>
    </rPh>
    <rPh sb="12" eb="13">
      <t>トウ</t>
    </rPh>
    <rPh sb="13" eb="15">
      <t>ホジョ</t>
    </rPh>
    <rPh sb="15" eb="17">
      <t>ジギョウ</t>
    </rPh>
    <rPh sb="17" eb="19">
      <t>チャクシュ</t>
    </rPh>
    <rPh sb="19" eb="20">
      <t>トドケ</t>
    </rPh>
    <phoneticPr fontId="1"/>
  </si>
  <si>
    <t>定通知のありました木造住宅耐震省エネ改修工事費等補助事業について、着手したので関係書類を添えて届出します。</t>
    <rPh sb="0" eb="1">
      <t>サダ</t>
    </rPh>
    <rPh sb="1" eb="3">
      <t>ツウチ</t>
    </rPh>
    <rPh sb="9" eb="11">
      <t>モクゾウ</t>
    </rPh>
    <rPh sb="11" eb="13">
      <t>ジュウタク</t>
    </rPh>
    <rPh sb="13" eb="15">
      <t>タイシン</t>
    </rPh>
    <rPh sb="15" eb="16">
      <t>ショウ</t>
    </rPh>
    <rPh sb="18" eb="20">
      <t>カイシュウ</t>
    </rPh>
    <rPh sb="20" eb="22">
      <t>コウジ</t>
    </rPh>
    <rPh sb="22" eb="23">
      <t>ヒ</t>
    </rPh>
    <rPh sb="23" eb="24">
      <t>トウ</t>
    </rPh>
    <rPh sb="24" eb="26">
      <t>ホジョ</t>
    </rPh>
    <rPh sb="26" eb="28">
      <t>ジギョウ</t>
    </rPh>
    <rPh sb="33" eb="35">
      <t>チャクシュ</t>
    </rPh>
    <rPh sb="39" eb="41">
      <t>カンケイ</t>
    </rPh>
    <rPh sb="41" eb="43">
      <t>ショルイ</t>
    </rPh>
    <rPh sb="44" eb="45">
      <t>ソ</t>
    </rPh>
    <rPh sb="47" eb="49">
      <t>トドケデ</t>
    </rPh>
    <phoneticPr fontId="1"/>
  </si>
  <si>
    <t>(1)　耐震改修工事又は省エネ改修工事着手の状態が確認できる写真</t>
    <phoneticPr fontId="1"/>
  </si>
  <si>
    <t>(2)　耐震改修工事、耐震改修設計及び省エネ改修工事の請負契約書の写し又は請負契約書同等
　　とみなすことができるものの写し</t>
    <phoneticPr fontId="1"/>
  </si>
  <si>
    <t>住宅耐震省エネ改修工事費等補助事業承継届</t>
    <rPh sb="0" eb="2">
      <t>ジュウタク</t>
    </rPh>
    <rPh sb="2" eb="4">
      <t>タイシン</t>
    </rPh>
    <rPh sb="4" eb="5">
      <t>ショウ</t>
    </rPh>
    <rPh sb="7" eb="9">
      <t>カイシュウ</t>
    </rPh>
    <rPh sb="9" eb="11">
      <t>コウジ</t>
    </rPh>
    <rPh sb="11" eb="12">
      <t>ヒ</t>
    </rPh>
    <rPh sb="12" eb="13">
      <t>トウ</t>
    </rPh>
    <rPh sb="13" eb="15">
      <t>ホジョ</t>
    </rPh>
    <rPh sb="15" eb="17">
      <t>ジギョウ</t>
    </rPh>
    <rPh sb="17" eb="19">
      <t>ショウケイ</t>
    </rPh>
    <rPh sb="19" eb="20">
      <t>トドケ</t>
    </rPh>
    <phoneticPr fontId="1"/>
  </si>
  <si>
    <t>住宅耐震省エネ改修工事費等補助金変更承認申請書</t>
    <rPh sb="0" eb="2">
      <t>ジュウタク</t>
    </rPh>
    <rPh sb="2" eb="4">
      <t>タイシン</t>
    </rPh>
    <rPh sb="4" eb="5">
      <t>ショウ</t>
    </rPh>
    <rPh sb="7" eb="9">
      <t>カイシュウ</t>
    </rPh>
    <rPh sb="9" eb="11">
      <t>コウジ</t>
    </rPh>
    <rPh sb="11" eb="12">
      <t>ヒ</t>
    </rPh>
    <rPh sb="12" eb="13">
      <t>トウ</t>
    </rPh>
    <rPh sb="13" eb="15">
      <t>ホジョ</t>
    </rPh>
    <rPh sb="16" eb="18">
      <t>ヘンコウ</t>
    </rPh>
    <rPh sb="18" eb="20">
      <t>ショウニン</t>
    </rPh>
    <rPh sb="20" eb="23">
      <t>シンセイショ</t>
    </rPh>
    <phoneticPr fontId="1"/>
  </si>
  <si>
    <t>定通知のありました木造住宅耐震省エネ改修工事費等補助事業について、下記のとおり変更したいので、関係書類を添えて申請します。</t>
    <rPh sb="0" eb="1">
      <t>サダム</t>
    </rPh>
    <rPh sb="1" eb="3">
      <t>ツウチ</t>
    </rPh>
    <rPh sb="9" eb="11">
      <t>モクゾウ</t>
    </rPh>
    <rPh sb="11" eb="13">
      <t>ジュウタク</t>
    </rPh>
    <rPh sb="13" eb="15">
      <t>タイシン</t>
    </rPh>
    <rPh sb="15" eb="16">
      <t>ショウ</t>
    </rPh>
    <rPh sb="18" eb="20">
      <t>カイシュウ</t>
    </rPh>
    <rPh sb="20" eb="22">
      <t>コウジ</t>
    </rPh>
    <rPh sb="22" eb="23">
      <t>ヒ</t>
    </rPh>
    <rPh sb="23" eb="24">
      <t>トウ</t>
    </rPh>
    <rPh sb="24" eb="26">
      <t>ホジョ</t>
    </rPh>
    <rPh sb="26" eb="28">
      <t>ジギョウ</t>
    </rPh>
    <rPh sb="33" eb="35">
      <t>カキ</t>
    </rPh>
    <rPh sb="39" eb="41">
      <t>ヘンコウ</t>
    </rPh>
    <rPh sb="47" eb="49">
      <t>カンケイ</t>
    </rPh>
    <rPh sb="49" eb="51">
      <t>ショルイ</t>
    </rPh>
    <rPh sb="52" eb="53">
      <t>ソ</t>
    </rPh>
    <rPh sb="55" eb="57">
      <t>シンセイ</t>
    </rPh>
    <phoneticPr fontId="1"/>
  </si>
  <si>
    <t>(1)　住宅耐震省エネ改修工事（変更）計画書（別紙１）</t>
    <rPh sb="4" eb="6">
      <t>ジュウタク</t>
    </rPh>
    <rPh sb="6" eb="8">
      <t>タイシン</t>
    </rPh>
    <rPh sb="8" eb="9">
      <t>ショウ</t>
    </rPh>
    <rPh sb="11" eb="13">
      <t>カイシュウ</t>
    </rPh>
    <rPh sb="13" eb="15">
      <t>コウジ</t>
    </rPh>
    <rPh sb="16" eb="18">
      <t>ヘンコウ</t>
    </rPh>
    <rPh sb="19" eb="22">
      <t>ケイカクショ</t>
    </rPh>
    <rPh sb="23" eb="25">
      <t>ベッシ</t>
    </rPh>
    <phoneticPr fontId="1"/>
  </si>
  <si>
    <t>住宅耐震省エネ改修工事費等補助事業変更届</t>
    <rPh sb="0" eb="2">
      <t>ジュウタク</t>
    </rPh>
    <rPh sb="2" eb="4">
      <t>タイシン</t>
    </rPh>
    <rPh sb="4" eb="5">
      <t>ショウ</t>
    </rPh>
    <rPh sb="7" eb="9">
      <t>カイシュウ</t>
    </rPh>
    <rPh sb="9" eb="11">
      <t>コウジ</t>
    </rPh>
    <rPh sb="11" eb="12">
      <t>ヒ</t>
    </rPh>
    <rPh sb="12" eb="13">
      <t>トウ</t>
    </rPh>
    <rPh sb="13" eb="15">
      <t>ホジョ</t>
    </rPh>
    <rPh sb="15" eb="17">
      <t>ジギョウ</t>
    </rPh>
    <rPh sb="17" eb="19">
      <t>ヘンコウ</t>
    </rPh>
    <rPh sb="19" eb="20">
      <t>トドケ</t>
    </rPh>
    <phoneticPr fontId="1"/>
  </si>
  <si>
    <t>住宅耐震省エネ改修工事費等補助事業遅延報告書</t>
    <rPh sb="0" eb="2">
      <t>ジュウタク</t>
    </rPh>
    <rPh sb="2" eb="4">
      <t>タイシン</t>
    </rPh>
    <rPh sb="4" eb="5">
      <t>ショウ</t>
    </rPh>
    <rPh sb="7" eb="9">
      <t>カイシュウ</t>
    </rPh>
    <rPh sb="9" eb="11">
      <t>コウジ</t>
    </rPh>
    <rPh sb="11" eb="12">
      <t>ヒ</t>
    </rPh>
    <rPh sb="12" eb="13">
      <t>トウ</t>
    </rPh>
    <rPh sb="13" eb="15">
      <t>ホジョ</t>
    </rPh>
    <rPh sb="15" eb="17">
      <t>ジギョウ</t>
    </rPh>
    <rPh sb="17" eb="19">
      <t>チエン</t>
    </rPh>
    <rPh sb="19" eb="22">
      <t>ホウコクショ</t>
    </rPh>
    <phoneticPr fontId="1"/>
  </si>
  <si>
    <t>定通知のありました木造住宅耐震省エネ改修工事費等補助事業について、下記のとおり工事の遅延等が生じたので報告します。</t>
    <rPh sb="0" eb="1">
      <t>サダム</t>
    </rPh>
    <rPh sb="1" eb="3">
      <t>ツウチ</t>
    </rPh>
    <rPh sb="9" eb="11">
      <t>モクゾウ</t>
    </rPh>
    <rPh sb="11" eb="13">
      <t>ジュウタク</t>
    </rPh>
    <rPh sb="13" eb="15">
      <t>タイシン</t>
    </rPh>
    <rPh sb="15" eb="16">
      <t>ショウ</t>
    </rPh>
    <rPh sb="18" eb="20">
      <t>カイシュウ</t>
    </rPh>
    <rPh sb="20" eb="22">
      <t>コウジ</t>
    </rPh>
    <rPh sb="22" eb="23">
      <t>ヒ</t>
    </rPh>
    <rPh sb="23" eb="24">
      <t>トウ</t>
    </rPh>
    <rPh sb="24" eb="26">
      <t>ホジョ</t>
    </rPh>
    <rPh sb="26" eb="28">
      <t>ジギョウ</t>
    </rPh>
    <rPh sb="33" eb="35">
      <t>カキ</t>
    </rPh>
    <rPh sb="39" eb="41">
      <t>コウジ</t>
    </rPh>
    <rPh sb="42" eb="44">
      <t>チエン</t>
    </rPh>
    <rPh sb="44" eb="45">
      <t>トウ</t>
    </rPh>
    <rPh sb="46" eb="47">
      <t>ショウ</t>
    </rPh>
    <rPh sb="51" eb="53">
      <t>ホウコク</t>
    </rPh>
    <phoneticPr fontId="1"/>
  </si>
  <si>
    <t>住宅耐震省エネ改修工事費等補助事業廃止（中止）届</t>
    <rPh sb="0" eb="2">
      <t>ジュウタク</t>
    </rPh>
    <rPh sb="2" eb="4">
      <t>タイシン</t>
    </rPh>
    <rPh sb="4" eb="5">
      <t>ショウ</t>
    </rPh>
    <rPh sb="7" eb="9">
      <t>カイシュウ</t>
    </rPh>
    <rPh sb="9" eb="11">
      <t>コウジ</t>
    </rPh>
    <rPh sb="11" eb="12">
      <t>ヒ</t>
    </rPh>
    <rPh sb="12" eb="13">
      <t>トウ</t>
    </rPh>
    <rPh sb="13" eb="15">
      <t>ホジョ</t>
    </rPh>
    <rPh sb="15" eb="17">
      <t>ジギョウ</t>
    </rPh>
    <rPh sb="17" eb="19">
      <t>ハイシ</t>
    </rPh>
    <rPh sb="20" eb="22">
      <t>チュウシ</t>
    </rPh>
    <rPh sb="23" eb="24">
      <t>トドケ</t>
    </rPh>
    <phoneticPr fontId="1"/>
  </si>
  <si>
    <t>定通知のありました木造住宅耐震省エネ改修工事費等補助事業について、下記のとおり事業を廃止（中止）したいので届出します。</t>
    <rPh sb="0" eb="1">
      <t>サダム</t>
    </rPh>
    <rPh sb="1" eb="3">
      <t>ツウチ</t>
    </rPh>
    <rPh sb="9" eb="11">
      <t>モクゾウ</t>
    </rPh>
    <rPh sb="11" eb="13">
      <t>ジュウタク</t>
    </rPh>
    <rPh sb="13" eb="15">
      <t>タイシン</t>
    </rPh>
    <rPh sb="15" eb="16">
      <t>ショウ</t>
    </rPh>
    <rPh sb="18" eb="20">
      <t>カイシュウ</t>
    </rPh>
    <rPh sb="20" eb="22">
      <t>コウジ</t>
    </rPh>
    <rPh sb="22" eb="23">
      <t>ヒ</t>
    </rPh>
    <rPh sb="23" eb="24">
      <t>トウ</t>
    </rPh>
    <rPh sb="24" eb="26">
      <t>ホジョ</t>
    </rPh>
    <rPh sb="26" eb="28">
      <t>ジギョウ</t>
    </rPh>
    <rPh sb="33" eb="35">
      <t>カキ</t>
    </rPh>
    <rPh sb="39" eb="41">
      <t>ジギョウ</t>
    </rPh>
    <rPh sb="42" eb="44">
      <t>ハイシ</t>
    </rPh>
    <rPh sb="45" eb="47">
      <t>チュウシ</t>
    </rPh>
    <rPh sb="53" eb="55">
      <t>トドケデ</t>
    </rPh>
    <phoneticPr fontId="1"/>
  </si>
  <si>
    <t>住宅耐震省エネ改修工事費等補助事業完了実績報告書</t>
    <rPh sb="0" eb="2">
      <t>ジュウタク</t>
    </rPh>
    <rPh sb="2" eb="4">
      <t>タイシン</t>
    </rPh>
    <rPh sb="4" eb="5">
      <t>ショウ</t>
    </rPh>
    <rPh sb="7" eb="9">
      <t>カイシュウ</t>
    </rPh>
    <rPh sb="9" eb="11">
      <t>コウジ</t>
    </rPh>
    <rPh sb="11" eb="12">
      <t>ヒ</t>
    </rPh>
    <rPh sb="12" eb="13">
      <t>トウ</t>
    </rPh>
    <rPh sb="13" eb="15">
      <t>ホジョ</t>
    </rPh>
    <rPh sb="15" eb="17">
      <t>ジギョウ</t>
    </rPh>
    <rPh sb="17" eb="19">
      <t>カンリョウ</t>
    </rPh>
    <rPh sb="19" eb="21">
      <t>ジッセキ</t>
    </rPh>
    <rPh sb="21" eb="24">
      <t>ホウコクショ</t>
    </rPh>
    <phoneticPr fontId="1"/>
  </si>
  <si>
    <t>定通知のありました木造住宅耐震省エネ改修工事費等補助事業について、下記のとおり完了しましたので、関係書類を添えて報告します。</t>
    <rPh sb="0" eb="1">
      <t>サダム</t>
    </rPh>
    <rPh sb="1" eb="3">
      <t>ツウチ</t>
    </rPh>
    <rPh sb="9" eb="11">
      <t>モクゾウ</t>
    </rPh>
    <rPh sb="11" eb="13">
      <t>ジュウタク</t>
    </rPh>
    <rPh sb="13" eb="15">
      <t>タイシン</t>
    </rPh>
    <rPh sb="15" eb="16">
      <t>ショウ</t>
    </rPh>
    <rPh sb="18" eb="20">
      <t>カイシュウ</t>
    </rPh>
    <rPh sb="20" eb="22">
      <t>コウジ</t>
    </rPh>
    <rPh sb="22" eb="23">
      <t>ヒ</t>
    </rPh>
    <rPh sb="23" eb="24">
      <t>トウ</t>
    </rPh>
    <rPh sb="24" eb="26">
      <t>ホジョ</t>
    </rPh>
    <rPh sb="26" eb="28">
      <t>ジギョウ</t>
    </rPh>
    <rPh sb="33" eb="35">
      <t>カキ</t>
    </rPh>
    <rPh sb="39" eb="41">
      <t>カンリョウ</t>
    </rPh>
    <rPh sb="48" eb="50">
      <t>カンケイ</t>
    </rPh>
    <rPh sb="50" eb="52">
      <t>ショルイ</t>
    </rPh>
    <rPh sb="53" eb="54">
      <t>ソ</t>
    </rPh>
    <rPh sb="56" eb="58">
      <t>ホウコク</t>
    </rPh>
    <phoneticPr fontId="1"/>
  </si>
  <si>
    <t>(2)　耐震改修工事及び省エネ改修工事に要した費用がわかるものの写し（施工業者の発行した
　　ものに限る）</t>
    <phoneticPr fontId="1"/>
  </si>
  <si>
    <t>(5)　住宅耐震省エネ改修工事後報告書（別紙２）</t>
    <rPh sb="4" eb="6">
      <t>ジュウタク</t>
    </rPh>
    <rPh sb="6" eb="8">
      <t>タイシン</t>
    </rPh>
    <rPh sb="8" eb="9">
      <t>ショウ</t>
    </rPh>
    <rPh sb="11" eb="13">
      <t>カイシュウ</t>
    </rPh>
    <rPh sb="13" eb="15">
      <t>コウジ</t>
    </rPh>
    <rPh sb="15" eb="16">
      <t>ゴ</t>
    </rPh>
    <rPh sb="16" eb="19">
      <t>ホウコクショ</t>
    </rPh>
    <rPh sb="20" eb="22">
      <t>ベッシ</t>
    </rPh>
    <phoneticPr fontId="1"/>
  </si>
  <si>
    <t>住宅耐震省エネ改修工事費等補助金支払請求書</t>
    <rPh sb="0" eb="2">
      <t>ジュウタク</t>
    </rPh>
    <rPh sb="2" eb="4">
      <t>タイシン</t>
    </rPh>
    <rPh sb="4" eb="5">
      <t>ショウ</t>
    </rPh>
    <rPh sb="7" eb="9">
      <t>カイシュウ</t>
    </rPh>
    <rPh sb="9" eb="11">
      <t>コウジ</t>
    </rPh>
    <rPh sb="11" eb="12">
      <t>ヒ</t>
    </rPh>
    <rPh sb="12" eb="13">
      <t>トウ</t>
    </rPh>
    <rPh sb="13" eb="15">
      <t>ホジョ</t>
    </rPh>
    <rPh sb="16" eb="18">
      <t>シハライ</t>
    </rPh>
    <rPh sb="18" eb="21">
      <t>セイキュウショ</t>
    </rPh>
    <phoneticPr fontId="1"/>
  </si>
  <si>
    <t>　岡崎市住宅・建築物耐震化事業費補助金交付要綱第１７条第１項の規定に基づき、下記のとおり補助金を請求します。</t>
    <rPh sb="1" eb="4">
      <t>オカザキシ</t>
    </rPh>
    <rPh sb="4" eb="6">
      <t>ジュウタク</t>
    </rPh>
    <rPh sb="7" eb="10">
      <t>ケンチクブツ</t>
    </rPh>
    <rPh sb="10" eb="13">
      <t>タイシンカ</t>
    </rPh>
    <rPh sb="13" eb="15">
      <t>ジギョウ</t>
    </rPh>
    <rPh sb="15" eb="16">
      <t>ヒ</t>
    </rPh>
    <rPh sb="16" eb="19">
      <t>ホジョキン</t>
    </rPh>
    <rPh sb="19" eb="21">
      <t>コウフ</t>
    </rPh>
    <rPh sb="21" eb="23">
      <t>ヨウコウ</t>
    </rPh>
    <rPh sb="23" eb="24">
      <t>ダイ</t>
    </rPh>
    <rPh sb="26" eb="27">
      <t>ジョウ</t>
    </rPh>
    <rPh sb="27" eb="28">
      <t>ダイ</t>
    </rPh>
    <rPh sb="29" eb="30">
      <t>コウ</t>
    </rPh>
    <rPh sb="31" eb="33">
      <t>キテイ</t>
    </rPh>
    <rPh sb="34" eb="35">
      <t>モト</t>
    </rPh>
    <rPh sb="38" eb="40">
      <t>カキ</t>
    </rPh>
    <rPh sb="44" eb="47">
      <t>ホジョキン</t>
    </rPh>
    <rPh sb="48" eb="50">
      <t>セイキュウ</t>
    </rPh>
    <phoneticPr fontId="1"/>
  </si>
  <si>
    <t>　岡崎市住宅・建築物耐震化事業費補助金交付要綱第７条第１項の規定により、補助金の交付を受けたいので、関係書類を添えて事前相談書を提出します。</t>
    <rPh sb="1" eb="4">
      <t>オカザキシ</t>
    </rPh>
    <rPh sb="15" eb="16">
      <t>ヒ</t>
    </rPh>
    <phoneticPr fontId="1"/>
  </si>
  <si>
    <t>　岡崎市住宅・建築物耐震化事業費補助金交付要綱第８条第１項の規定により、下記の事業について補助金の交付を受けたいので、関係書類を添えて申請します。また、同要綱第３条第１項第３号の規定により、暴力団排除のため関係する官公庁へ照会することに同意します。</t>
    <rPh sb="1" eb="4">
      <t>オカザキシ</t>
    </rPh>
    <rPh sb="15" eb="16">
      <t>ヒ</t>
    </rPh>
    <rPh sb="36" eb="38">
      <t>カキ</t>
    </rPh>
    <rPh sb="39" eb="41">
      <t>ジギョウ</t>
    </rPh>
    <rPh sb="59" eb="61">
      <t>カンケイ</t>
    </rPh>
    <rPh sb="61" eb="63">
      <t>ショルイ</t>
    </rPh>
    <rPh sb="64" eb="65">
      <t>ソ</t>
    </rPh>
    <rPh sb="67" eb="69">
      <t>シンセイ</t>
    </rPh>
    <rPh sb="76" eb="77">
      <t>ドウ</t>
    </rPh>
    <rPh sb="77" eb="79">
      <t>ヨウコウ</t>
    </rPh>
    <rPh sb="79" eb="80">
      <t>ダイ</t>
    </rPh>
    <rPh sb="81" eb="82">
      <t>ジョウ</t>
    </rPh>
    <rPh sb="82" eb="83">
      <t>ダイ</t>
    </rPh>
    <rPh sb="84" eb="85">
      <t>コウ</t>
    </rPh>
    <rPh sb="85" eb="86">
      <t>ダイ</t>
    </rPh>
    <rPh sb="87" eb="88">
      <t>ゴウ</t>
    </rPh>
    <rPh sb="89" eb="91">
      <t>キテイ</t>
    </rPh>
    <rPh sb="95" eb="98">
      <t>ボウリョクダン</t>
    </rPh>
    <rPh sb="98" eb="100">
      <t>ハイジョ</t>
    </rPh>
    <rPh sb="103" eb="105">
      <t>カンケイ</t>
    </rPh>
    <rPh sb="107" eb="110">
      <t>カンコウチョウ</t>
    </rPh>
    <rPh sb="111" eb="113">
      <t>ショウカイ</t>
    </rPh>
    <rPh sb="118" eb="120">
      <t>ドウイ</t>
    </rPh>
    <phoneticPr fontId="1"/>
  </si>
  <si>
    <t>定通知のありました木造住宅耐震省エネ改修工事費等補助事業について、岡崎市住宅・建築物耐震化事業費補助金交付要綱第１２条第１項の規定により、関係書類を添えて届出します。また、同要綱第３条第１項第３号の規定により、暴力団排除のため関係する官公庁へ照会することに同意します。</t>
    <rPh sb="1" eb="3">
      <t>ツウチ</t>
    </rPh>
    <rPh sb="9" eb="11">
      <t>モクゾウ</t>
    </rPh>
    <rPh sb="11" eb="13">
      <t>ジュウタク</t>
    </rPh>
    <rPh sb="13" eb="15">
      <t>タイシン</t>
    </rPh>
    <rPh sb="15" eb="16">
      <t>ショウ</t>
    </rPh>
    <rPh sb="18" eb="20">
      <t>カイシュウ</t>
    </rPh>
    <rPh sb="20" eb="22">
      <t>コウジ</t>
    </rPh>
    <rPh sb="22" eb="23">
      <t>ヒ</t>
    </rPh>
    <rPh sb="23" eb="24">
      <t>トウ</t>
    </rPh>
    <rPh sb="24" eb="26">
      <t>ホジョ</t>
    </rPh>
    <rPh sb="26" eb="28">
      <t>ジギョウ</t>
    </rPh>
    <rPh sb="33" eb="36">
      <t>オカザキシ</t>
    </rPh>
    <rPh sb="36" eb="38">
      <t>ジュウタク</t>
    </rPh>
    <rPh sb="39" eb="42">
      <t>ケンチクブツ</t>
    </rPh>
    <rPh sb="42" eb="45">
      <t>タイシンカ</t>
    </rPh>
    <rPh sb="45" eb="47">
      <t>ジギョウ</t>
    </rPh>
    <rPh sb="47" eb="48">
      <t>ヒ</t>
    </rPh>
    <rPh sb="48" eb="51">
      <t>ホジョキン</t>
    </rPh>
    <rPh sb="51" eb="53">
      <t>コウフ</t>
    </rPh>
    <rPh sb="53" eb="55">
      <t>ヨウコウ</t>
    </rPh>
    <rPh sb="55" eb="56">
      <t>ダイ</t>
    </rPh>
    <rPh sb="58" eb="59">
      <t>ジョウ</t>
    </rPh>
    <rPh sb="59" eb="60">
      <t>ダイ</t>
    </rPh>
    <rPh sb="61" eb="62">
      <t>コウ</t>
    </rPh>
    <rPh sb="63" eb="65">
      <t>キテイ</t>
    </rPh>
    <rPh sb="69" eb="71">
      <t>カンケイ</t>
    </rPh>
    <rPh sb="71" eb="73">
      <t>ショルイ</t>
    </rPh>
    <rPh sb="74" eb="75">
      <t>ソ</t>
    </rPh>
    <rPh sb="77" eb="79">
      <t>トドケデ</t>
    </rPh>
    <phoneticPr fontId="1"/>
  </si>
  <si>
    <t>住宅耐震省エネ改修工事（変更）計画書</t>
    <rPh sb="0" eb="2">
      <t>ジュウタク</t>
    </rPh>
    <rPh sb="2" eb="4">
      <t>タイシン</t>
    </rPh>
    <rPh sb="4" eb="5">
      <t>ショウ</t>
    </rPh>
    <rPh sb="7" eb="9">
      <t>カイシュウ</t>
    </rPh>
    <rPh sb="9" eb="11">
      <t>コウジ</t>
    </rPh>
    <rPh sb="12" eb="14">
      <t>ヘンコウ</t>
    </rPh>
    <rPh sb="15" eb="18">
      <t>ケイカクショ</t>
    </rPh>
    <phoneticPr fontId="1"/>
  </si>
  <si>
    <t>省エネ改修工事費</t>
    <rPh sb="0" eb="1">
      <t>ショウ</t>
    </rPh>
    <rPh sb="3" eb="5">
      <t>カイシュウ</t>
    </rPh>
    <rPh sb="5" eb="7">
      <t>コウジ</t>
    </rPh>
    <rPh sb="7" eb="8">
      <t>ヒ</t>
    </rPh>
    <phoneticPr fontId="1"/>
  </si>
  <si>
    <r>
      <t>その他工事費</t>
    </r>
    <r>
      <rPr>
        <sz val="8"/>
        <color theme="1"/>
        <rFont val="ＭＳ 明朝"/>
        <family val="1"/>
        <charset val="128"/>
      </rPr>
      <t>(ﾘﾌｫｰﾑ等)</t>
    </r>
    <r>
      <rPr>
        <sz val="12"/>
        <color theme="1"/>
        <rFont val="ＭＳ 明朝"/>
        <family val="1"/>
        <charset val="128"/>
      </rPr>
      <t xml:space="preserve">
（税込）（補助対象外）</t>
    </r>
    <rPh sb="2" eb="3">
      <t>タ</t>
    </rPh>
    <rPh sb="3" eb="5">
      <t>コウジ</t>
    </rPh>
    <rPh sb="5" eb="6">
      <t>ヒ</t>
    </rPh>
    <rPh sb="12" eb="13">
      <t>トウ</t>
    </rPh>
    <rPh sb="16" eb="18">
      <t>ゼイコミ</t>
    </rPh>
    <rPh sb="20" eb="22">
      <t>ホジョ</t>
    </rPh>
    <rPh sb="22" eb="25">
      <t>タイショウガイ</t>
    </rPh>
    <phoneticPr fontId="1"/>
  </si>
  <si>
    <r>
      <t>その他設計費</t>
    </r>
    <r>
      <rPr>
        <sz val="8"/>
        <color theme="1"/>
        <rFont val="ＭＳ 明朝"/>
        <family val="1"/>
        <charset val="128"/>
      </rPr>
      <t>(ﾘﾌｫｰﾑ等)</t>
    </r>
    <r>
      <rPr>
        <sz val="12"/>
        <color theme="1"/>
        <rFont val="ＭＳ 明朝"/>
        <family val="1"/>
        <charset val="128"/>
      </rPr>
      <t xml:space="preserve">
（税込）（補助対象外）</t>
    </r>
    <rPh sb="2" eb="3">
      <t>タ</t>
    </rPh>
    <rPh sb="3" eb="5">
      <t>セッケイ</t>
    </rPh>
    <rPh sb="5" eb="6">
      <t>ヒ</t>
    </rPh>
    <rPh sb="12" eb="13">
      <t>トウ</t>
    </rPh>
    <rPh sb="16" eb="18">
      <t>ゼイコミ</t>
    </rPh>
    <rPh sb="20" eb="22">
      <t>ホジョ</t>
    </rPh>
    <rPh sb="22" eb="25">
      <t>タイショウガイ</t>
    </rPh>
    <phoneticPr fontId="1"/>
  </si>
  <si>
    <t>⑤×1.1</t>
    <phoneticPr fontId="1"/>
  </si>
  <si>
    <t>（１）　耐震診断事業名等</t>
    <rPh sb="4" eb="6">
      <t>タイシン</t>
    </rPh>
    <rPh sb="6" eb="8">
      <t>シンダン</t>
    </rPh>
    <rPh sb="8" eb="10">
      <t>ジギョウ</t>
    </rPh>
    <rPh sb="10" eb="11">
      <t>メイ</t>
    </rPh>
    <rPh sb="11" eb="12">
      <t>トウ</t>
    </rPh>
    <phoneticPr fontId="1"/>
  </si>
  <si>
    <t>（２）　診断の評点</t>
    <rPh sb="4" eb="6">
      <t>シンダン</t>
    </rPh>
    <rPh sb="7" eb="9">
      <t>ヒョウテン</t>
    </rPh>
    <phoneticPr fontId="1"/>
  </si>
  <si>
    <t>２　耐震診断結果報告書</t>
    <rPh sb="2" eb="4">
      <t>タイシン</t>
    </rPh>
    <rPh sb="4" eb="6">
      <t>シンダン</t>
    </rPh>
    <rPh sb="6" eb="8">
      <t>ケッカ</t>
    </rPh>
    <rPh sb="8" eb="11">
      <t>ホウコクショ</t>
    </rPh>
    <phoneticPr fontId="1"/>
  </si>
  <si>
    <t>３　耐震改修計画等</t>
    <rPh sb="2" eb="4">
      <t>タイシン</t>
    </rPh>
    <rPh sb="4" eb="6">
      <t>カイシュウ</t>
    </rPh>
    <rPh sb="6" eb="8">
      <t>ケイカク</t>
    </rPh>
    <rPh sb="8" eb="9">
      <t>トウ</t>
    </rPh>
    <phoneticPr fontId="1"/>
  </si>
  <si>
    <t>２　改修設計者</t>
    <rPh sb="2" eb="4">
      <t>カイシュウ</t>
    </rPh>
    <rPh sb="4" eb="7">
      <t>セッケイシャ</t>
    </rPh>
    <phoneticPr fontId="1"/>
  </si>
  <si>
    <t>（１）耐震改修工事計画の評点と所見</t>
    <rPh sb="3" eb="5">
      <t>タイシン</t>
    </rPh>
    <rPh sb="5" eb="7">
      <t>カイシュウ</t>
    </rPh>
    <rPh sb="7" eb="9">
      <t>コウジ</t>
    </rPh>
    <rPh sb="9" eb="11">
      <t>ケイカク</t>
    </rPh>
    <rPh sb="12" eb="14">
      <t>ヒョウテン</t>
    </rPh>
    <rPh sb="15" eb="17">
      <t>ショケン</t>
    </rPh>
    <phoneticPr fontId="1"/>
  </si>
  <si>
    <t>【耐震省エネ改修工事の完了の確認】</t>
    <rPh sb="1" eb="3">
      <t>タイシン</t>
    </rPh>
    <rPh sb="3" eb="4">
      <t>ショウ</t>
    </rPh>
    <rPh sb="6" eb="8">
      <t>カイシュウ</t>
    </rPh>
    <rPh sb="8" eb="10">
      <t>コウジ</t>
    </rPh>
    <rPh sb="11" eb="13">
      <t>カンリョウ</t>
    </rPh>
    <rPh sb="14" eb="16">
      <t>カクニン</t>
    </rPh>
    <phoneticPr fontId="1"/>
  </si>
  <si>
    <t>上記の木造住宅耐震省エネ改修工事は、補助金交付申請に基づき適正に工事が施工されていることを確認しました。</t>
    <rPh sb="0" eb="2">
      <t>ジョウキ</t>
    </rPh>
    <rPh sb="3" eb="5">
      <t>モクゾウ</t>
    </rPh>
    <rPh sb="5" eb="7">
      <t>ジュウタク</t>
    </rPh>
    <rPh sb="7" eb="9">
      <t>タイシン</t>
    </rPh>
    <rPh sb="9" eb="10">
      <t>ショウ</t>
    </rPh>
    <rPh sb="12" eb="14">
      <t>カイシュウ</t>
    </rPh>
    <rPh sb="14" eb="16">
      <t>コウジ</t>
    </rPh>
    <rPh sb="18" eb="21">
      <t>ホジョキン</t>
    </rPh>
    <rPh sb="21" eb="23">
      <t>コウフ</t>
    </rPh>
    <rPh sb="23" eb="25">
      <t>シンセイ</t>
    </rPh>
    <rPh sb="26" eb="27">
      <t>モト</t>
    </rPh>
    <rPh sb="29" eb="31">
      <t>テキセイ</t>
    </rPh>
    <rPh sb="32" eb="34">
      <t>コウジ</t>
    </rPh>
    <rPh sb="35" eb="37">
      <t>セコウ</t>
    </rPh>
    <rPh sb="45" eb="47">
      <t>カクニン</t>
    </rPh>
    <phoneticPr fontId="1"/>
  </si>
  <si>
    <t>耐震省エネ改修工事完了確認者</t>
    <rPh sb="0" eb="2">
      <t>タイシン</t>
    </rPh>
    <rPh sb="2" eb="3">
      <t>ショウ</t>
    </rPh>
    <rPh sb="5" eb="7">
      <t>カイシュウ</t>
    </rPh>
    <rPh sb="7" eb="9">
      <t>コウジ</t>
    </rPh>
    <rPh sb="9" eb="11">
      <t>カンリョウ</t>
    </rPh>
    <rPh sb="11" eb="13">
      <t>カクニン</t>
    </rPh>
    <rPh sb="13" eb="14">
      <t>シャ</t>
    </rPh>
    <phoneticPr fontId="1"/>
  </si>
  <si>
    <t>４　誓約事項</t>
    <rPh sb="2" eb="6">
      <t>セイヤクジコウ</t>
    </rPh>
    <phoneticPr fontId="1"/>
  </si>
  <si>
    <t>　岡崎市暴力団排除条例第２条第２号に規定する暴力団員又は同条第１号に規定する暴力団若しくは暴力団員と密接な関係を有する者ではない。</t>
    <rPh sb="1" eb="4">
      <t>オカザキシ</t>
    </rPh>
    <rPh sb="4" eb="7">
      <t>ボウリョクダン</t>
    </rPh>
    <rPh sb="7" eb="9">
      <t>ハイジョ</t>
    </rPh>
    <rPh sb="9" eb="11">
      <t>ジョウレイ</t>
    </rPh>
    <rPh sb="11" eb="12">
      <t>ダイ</t>
    </rPh>
    <rPh sb="13" eb="14">
      <t>ジョウ</t>
    </rPh>
    <rPh sb="14" eb="15">
      <t>ダイ</t>
    </rPh>
    <rPh sb="16" eb="17">
      <t>ゴウ</t>
    </rPh>
    <rPh sb="18" eb="20">
      <t>キテイ</t>
    </rPh>
    <rPh sb="22" eb="26">
      <t>ボウリョクダンイン</t>
    </rPh>
    <rPh sb="26" eb="27">
      <t>マタ</t>
    </rPh>
    <rPh sb="28" eb="30">
      <t>ドウジョウ</t>
    </rPh>
    <rPh sb="30" eb="31">
      <t>ダイ</t>
    </rPh>
    <rPh sb="32" eb="33">
      <t>ゴウ</t>
    </rPh>
    <rPh sb="34" eb="36">
      <t>キテイ</t>
    </rPh>
    <rPh sb="38" eb="41">
      <t>ボウリョクダン</t>
    </rPh>
    <rPh sb="41" eb="42">
      <t>モ</t>
    </rPh>
    <rPh sb="45" eb="49">
      <t>ボウリョクダンイン</t>
    </rPh>
    <rPh sb="50" eb="52">
      <t>ミッセツ</t>
    </rPh>
    <rPh sb="53" eb="55">
      <t>カンケイ</t>
    </rPh>
    <rPh sb="56" eb="57">
      <t>ユウ</t>
    </rPh>
    <rPh sb="59" eb="60">
      <t>モノ</t>
    </rPh>
    <phoneticPr fontId="1"/>
  </si>
  <si>
    <t>(3)暴力団(員)等ではない</t>
    <rPh sb="3" eb="6">
      <t>ボウリョクダン</t>
    </rPh>
    <rPh sb="7" eb="8">
      <t>イン</t>
    </rPh>
    <rPh sb="9" eb="10">
      <t>ナド</t>
    </rPh>
    <phoneticPr fontId="1"/>
  </si>
  <si>
    <t>(8)  省エネ改修工事の内容を示す図書（建材・設備等を表示した平面図、立面図、断面図等）</t>
    <phoneticPr fontId="1"/>
  </si>
  <si>
    <t>(1)　住宅耐震省エネ改修工事計画書（別紙１）</t>
    <rPh sb="8" eb="9">
      <t>ショウ</t>
    </rPh>
    <phoneticPr fontId="1"/>
  </si>
  <si>
    <t>(3)　固定資産税課税明細書・評価証明書及び公課証明書のいずれかの写し
　　（財団法人愛知県建築住宅センターが実施する木造住宅耐震対策現地診断による診断を
　　　行ったものに限る）</t>
    <phoneticPr fontId="1"/>
  </si>
  <si>
    <t>(4)　木造住宅耐震診断結果報告書の写し</t>
    <phoneticPr fontId="1"/>
  </si>
  <si>
    <t>(10)  耐震改修工事等及び省エネ改修工事に要する費用の見積書の写し（補助金の交付申請
     の日からさかのぼり３ヶ月以内に作成されたもので、請負業者の記名、捺印（担当者
     名、連絡先の記載で代替可）のあるもの）</t>
    <phoneticPr fontId="1"/>
  </si>
  <si>
    <t>(3)　(全体改修の場合)BELS評価書等（補助金交付申請時に提出された場合は除く）</t>
    <phoneticPr fontId="1"/>
  </si>
  <si>
    <t>(9) (全体改修の場合) BELS評価書等（交付申請時点で評価・認証の取得ができていない場合
     は、評価申請書及び添付書類一式）</t>
    <rPh sb="10" eb="12">
      <t>バア</t>
    </rPh>
    <phoneticPr fontId="1"/>
  </si>
  <si>
    <t>←「４岡崎市指令住環第○○○号」を入力</t>
    <rPh sb="3" eb="6">
      <t>オカザキシ</t>
    </rPh>
    <rPh sb="6" eb="8">
      <t>シレイ</t>
    </rPh>
    <rPh sb="8" eb="9">
      <t>ジュウ</t>
    </rPh>
    <rPh sb="10" eb="11">
      <t>ダイ</t>
    </rPh>
    <rPh sb="14" eb="15">
      <t>ゴウ</t>
    </rPh>
    <rPh sb="17" eb="19">
      <t>ニュウリョク</t>
    </rPh>
    <phoneticPr fontId="2"/>
  </si>
  <si>
    <t>　</t>
  </si>
  <si>
    <t>(1)　耐震改修設計および耐震改修工事の領収書の写しまたはそれと同等のもの</t>
    <rPh sb="4" eb="6">
      <t>タイシン</t>
    </rPh>
    <rPh sb="6" eb="8">
      <t>カイシュウ</t>
    </rPh>
    <rPh sb="8" eb="10">
      <t>セッケイ</t>
    </rPh>
    <rPh sb="13" eb="15">
      <t>タイシン</t>
    </rPh>
    <rPh sb="15" eb="17">
      <t>カイシュウ</t>
    </rPh>
    <rPh sb="17" eb="19">
      <t>コウジ</t>
    </rPh>
    <rPh sb="20" eb="23">
      <t>リョウシュウショ</t>
    </rPh>
    <rPh sb="24" eb="25">
      <t>ウツ</t>
    </rPh>
    <rPh sb="32" eb="34">
      <t>ドウトウ</t>
    </rPh>
    <phoneticPr fontId="1"/>
  </si>
  <si>
    <t>（１）適合させる省エネレベル</t>
    <rPh sb="3" eb="5">
      <t>テキゴウ</t>
    </rPh>
    <rPh sb="8" eb="9">
      <t>ショウ</t>
    </rPh>
    <phoneticPr fontId="1"/>
  </si>
  <si>
    <t>省エネ基準レベル相当</t>
    <phoneticPr fontId="1"/>
  </si>
  <si>
    <t>ZEHレベル水準相当</t>
    <phoneticPr fontId="1"/>
  </si>
  <si>
    <t>（２）改修の範囲</t>
    <rPh sb="3" eb="5">
      <t>カイシュウ</t>
    </rPh>
    <rPh sb="6" eb="8">
      <t>ハンイ</t>
    </rPh>
    <phoneticPr fontId="1"/>
  </si>
  <si>
    <t>全体改修（省エネ基準又はZEH水準に適合する旨のBELS等の認証の添付あり）</t>
    <phoneticPr fontId="1"/>
  </si>
  <si>
    <t>部分改修（各建材・設備等が仕様規定に適合）</t>
    <phoneticPr fontId="1"/>
  </si>
  <si>
    <t>既存開口部（窓・ドア）の断熱改修</t>
    <phoneticPr fontId="1"/>
  </si>
  <si>
    <t>躯体等の断熱改修</t>
    <phoneticPr fontId="1"/>
  </si>
  <si>
    <t>太陽熱利用システムの設置</t>
    <phoneticPr fontId="1"/>
  </si>
  <si>
    <t>高断熱浴槽の設置</t>
    <phoneticPr fontId="1"/>
  </si>
  <si>
    <t>節湯水栓の設置</t>
    <phoneticPr fontId="1"/>
  </si>
  <si>
    <t>コージェネレーション設備の設置</t>
    <phoneticPr fontId="1"/>
  </si>
  <si>
    <t>蓄電池の設置</t>
    <phoneticPr fontId="1"/>
  </si>
  <si>
    <t>LED照明の設置</t>
    <phoneticPr fontId="1"/>
  </si>
  <si>
    <t>高効率給湯機の設置</t>
    <phoneticPr fontId="1"/>
  </si>
  <si>
    <t>その他（全体改修に限る）</t>
    <phoneticPr fontId="1"/>
  </si>
  <si>
    <t>（具体内容：</t>
    <phoneticPr fontId="1"/>
  </si>
  <si>
    <t>）</t>
    <phoneticPr fontId="1"/>
  </si>
  <si>
    <t>４　省エネ改修計画等</t>
    <rPh sb="2" eb="3">
      <t>ショウ</t>
    </rPh>
    <rPh sb="5" eb="7">
      <t>カイシュウ</t>
    </rPh>
    <rPh sb="7" eb="9">
      <t>ケイカク</t>
    </rPh>
    <rPh sb="9" eb="10">
      <t>トウ</t>
    </rPh>
    <phoneticPr fontId="1"/>
  </si>
  <si>
    <t>５　耐震省エネ改修工事費等見積書</t>
    <rPh sb="2" eb="4">
      <t>タイシン</t>
    </rPh>
    <rPh sb="4" eb="5">
      <t>ショウ</t>
    </rPh>
    <rPh sb="7" eb="9">
      <t>カイシュウ</t>
    </rPh>
    <rPh sb="9" eb="11">
      <t>コウジ</t>
    </rPh>
    <rPh sb="11" eb="12">
      <t>ヒ</t>
    </rPh>
    <rPh sb="12" eb="13">
      <t>トウ</t>
    </rPh>
    <rPh sb="13" eb="16">
      <t>ミツモリショ</t>
    </rPh>
    <phoneticPr fontId="1"/>
  </si>
  <si>
    <t>住宅種別</t>
    <rPh sb="0" eb="2">
      <t>ジュウタク</t>
    </rPh>
    <rPh sb="2" eb="4">
      <t>シュベツ</t>
    </rPh>
    <phoneticPr fontId="1"/>
  </si>
  <si>
    <t>一戸建ての住宅</t>
    <rPh sb="0" eb="2">
      <t>イッコ</t>
    </rPh>
    <rPh sb="2" eb="3">
      <t>ダ</t>
    </rPh>
    <rPh sb="5" eb="7">
      <t>ジュウタク</t>
    </rPh>
    <phoneticPr fontId="1"/>
  </si>
  <si>
    <t>補助率</t>
    <rPh sb="0" eb="3">
      <t>ホジョリツ</t>
    </rPh>
    <phoneticPr fontId="1"/>
  </si>
  <si>
    <t xml:space="preserve"> 補助対象工事</t>
    <phoneticPr fontId="1"/>
  </si>
  <si>
    <t>数量</t>
  </si>
  <si>
    <t>モデル工事費</t>
    <rPh sb="3" eb="6">
      <t>コウジヒ</t>
    </rPh>
    <phoneticPr fontId="1"/>
  </si>
  <si>
    <t>モデル工事による工事費</t>
    <rPh sb="3" eb="5">
      <t>コウジ</t>
    </rPh>
    <rPh sb="8" eb="10">
      <t>コウジ</t>
    </rPh>
    <rPh sb="10" eb="11">
      <t>ヒ</t>
    </rPh>
    <phoneticPr fontId="1"/>
  </si>
  <si>
    <t>Ａ．断熱性能に関する改修工事</t>
    <phoneticPr fontId="1"/>
  </si>
  <si>
    <t>既存開口部の断熱改修</t>
    <phoneticPr fontId="1"/>
  </si>
  <si>
    <t>窓</t>
  </si>
  <si>
    <t>外窓交換</t>
    <phoneticPr fontId="1"/>
  </si>
  <si>
    <t>箇所</t>
  </si>
  <si>
    <t>円／箇所</t>
    <rPh sb="0" eb="1">
      <t>エン</t>
    </rPh>
    <rPh sb="2" eb="4">
      <t>カショ</t>
    </rPh>
    <phoneticPr fontId="1"/>
  </si>
  <si>
    <t>円</t>
    <phoneticPr fontId="1"/>
  </si>
  <si>
    <t>内窓設置</t>
    <phoneticPr fontId="1"/>
  </si>
  <si>
    <t>ガラス交換</t>
    <phoneticPr fontId="1"/>
  </si>
  <si>
    <t>枚</t>
  </si>
  <si>
    <t>円／枚</t>
    <rPh sb="0" eb="1">
      <t>エン</t>
    </rPh>
    <rPh sb="2" eb="3">
      <t>マイ</t>
    </rPh>
    <phoneticPr fontId="1"/>
  </si>
  <si>
    <t>ドア</t>
  </si>
  <si>
    <t>外壁</t>
    <rPh sb="0" eb="2">
      <t>ガイヘキ</t>
    </rPh>
    <phoneticPr fontId="1"/>
  </si>
  <si>
    <t>A-C</t>
    <phoneticPr fontId="1"/>
  </si>
  <si>
    <t>㎥</t>
    <phoneticPr fontId="1"/>
  </si>
  <si>
    <t xml:space="preserve">円／㎥  </t>
    <phoneticPr fontId="1"/>
  </si>
  <si>
    <t>D-F</t>
    <phoneticPr fontId="1"/>
  </si>
  <si>
    <t>屋根・天井</t>
    <rPh sb="0" eb="2">
      <t>ヤネ</t>
    </rPh>
    <rPh sb="3" eb="5">
      <t>テンジョウ</t>
    </rPh>
    <phoneticPr fontId="1"/>
  </si>
  <si>
    <t>床</t>
    <rPh sb="0" eb="1">
      <t>ユカ</t>
    </rPh>
    <phoneticPr fontId="1"/>
  </si>
  <si>
    <t>A　の合計額</t>
    <rPh sb="3" eb="5">
      <t>ゴウケイ</t>
    </rPh>
    <rPh sb="5" eb="6">
      <t>ガク</t>
    </rPh>
    <phoneticPr fontId="24"/>
  </si>
  <si>
    <t>Ｂ．設備改修工事等</t>
    <phoneticPr fontId="1"/>
  </si>
  <si>
    <t>Ｂ－1．
設備の高効率化工事</t>
    <phoneticPr fontId="1"/>
  </si>
  <si>
    <t>太陽熱利用システム</t>
    <phoneticPr fontId="1"/>
  </si>
  <si>
    <t>台</t>
    <rPh sb="0" eb="1">
      <t>ダイ</t>
    </rPh>
    <phoneticPr fontId="24"/>
  </si>
  <si>
    <t>円／戸</t>
    <rPh sb="0" eb="1">
      <t>エン</t>
    </rPh>
    <rPh sb="2" eb="3">
      <t>コ</t>
    </rPh>
    <phoneticPr fontId="1"/>
  </si>
  <si>
    <t>高断熱浴槽</t>
    <rPh sb="0" eb="5">
      <t>コウダンネツヨクソウ</t>
    </rPh>
    <phoneticPr fontId="1"/>
  </si>
  <si>
    <t>円／戸</t>
    <rPh sb="0" eb="1">
      <t>エン</t>
    </rPh>
    <phoneticPr fontId="1"/>
  </si>
  <si>
    <t>円／戸</t>
    <phoneticPr fontId="1"/>
  </si>
  <si>
    <t>節湯水栓</t>
    <phoneticPr fontId="1"/>
  </si>
  <si>
    <t xml:space="preserve">円／台 </t>
    <rPh sb="0" eb="1">
      <t>エン</t>
    </rPh>
    <rPh sb="2" eb="3">
      <t>ダイ</t>
    </rPh>
    <phoneticPr fontId="1"/>
  </si>
  <si>
    <t>Ｂ－1の合計額</t>
    <rPh sb="4" eb="6">
      <t>ゴウケイ</t>
    </rPh>
    <rPh sb="6" eb="7">
      <t>ガク</t>
    </rPh>
    <phoneticPr fontId="1"/>
  </si>
  <si>
    <t>Ｂ－２．
設備の高効率化工事</t>
    <phoneticPr fontId="1"/>
  </si>
  <si>
    <t>家庭用ｺｰｼﾞｪﾈﾚｰｼｮﾝ
設備</t>
    <phoneticPr fontId="1"/>
  </si>
  <si>
    <t>式</t>
    <rPh sb="0" eb="1">
      <t>シキ</t>
    </rPh>
    <phoneticPr fontId="24"/>
  </si>
  <si>
    <t>（複数の見積もりによること）</t>
    <rPh sb="1" eb="3">
      <t>フクスウ</t>
    </rPh>
    <rPh sb="4" eb="6">
      <t>ミツ</t>
    </rPh>
    <phoneticPr fontId="1"/>
  </si>
  <si>
    <t>蓄電池</t>
    <phoneticPr fontId="24"/>
  </si>
  <si>
    <t>LED照明</t>
    <phoneticPr fontId="24"/>
  </si>
  <si>
    <t>（その他の設備の高効率化のための工事がある場合）</t>
    <rPh sb="3" eb="4">
      <t>タ</t>
    </rPh>
    <rPh sb="5" eb="7">
      <t>セツビ</t>
    </rPh>
    <rPh sb="8" eb="12">
      <t>コウコウリツカ</t>
    </rPh>
    <rPh sb="16" eb="18">
      <t>コウジ</t>
    </rPh>
    <rPh sb="21" eb="23">
      <t>バアイ</t>
    </rPh>
    <phoneticPr fontId="24"/>
  </si>
  <si>
    <t>（その他の設備の高効率化のための工事がある場合）</t>
    <phoneticPr fontId="24"/>
  </si>
  <si>
    <t>円</t>
  </si>
  <si>
    <t>Ｂ－２の合計額③</t>
    <rPh sb="4" eb="6">
      <t>ゴウケイ</t>
    </rPh>
    <rPh sb="6" eb="7">
      <t>ガク</t>
    </rPh>
    <phoneticPr fontId="1"/>
  </si>
  <si>
    <t>補助対象工事費の小計（①）</t>
    <rPh sb="8" eb="10">
      <t>ショウケイ</t>
    </rPh>
    <phoneticPr fontId="1"/>
  </si>
  <si>
    <t>Ａにかかる「モデル工事費」又は「実際の工事費」の合計のうち、いずれか低い額</t>
    <rPh sb="13" eb="14">
      <t>マタ</t>
    </rPh>
    <rPh sb="16" eb="18">
      <t>ジッサイ</t>
    </rPh>
    <rPh sb="19" eb="22">
      <t>コウジヒ</t>
    </rPh>
    <rPh sb="36" eb="37">
      <t>ガク</t>
    </rPh>
    <phoneticPr fontId="1"/>
  </si>
  <si>
    <t>補助対象工事費の小計（②）</t>
    <rPh sb="8" eb="10">
      <t>ショウケイ</t>
    </rPh>
    <phoneticPr fontId="1"/>
  </si>
  <si>
    <t>(Ｂ－１にかかる「モデル工事費」又は「実際の工事費」の合計のうち、いずれか低い額)＋③</t>
    <rPh sb="27" eb="29">
      <t>ゴウケイ</t>
    </rPh>
    <rPh sb="37" eb="38">
      <t>ヒク</t>
    </rPh>
    <rPh sb="39" eb="40">
      <t>ガク</t>
    </rPh>
    <phoneticPr fontId="1"/>
  </si>
  <si>
    <t>補助対象工事費の合計額（④）</t>
    <rPh sb="0" eb="4">
      <t>ホジョタイショウ</t>
    </rPh>
    <rPh sb="4" eb="7">
      <t>コウジヒ</t>
    </rPh>
    <rPh sb="8" eb="10">
      <t>ゴウケイ</t>
    </rPh>
    <rPh sb="10" eb="11">
      <t>ガク</t>
    </rPh>
    <phoneticPr fontId="1"/>
  </si>
  <si>
    <t>①＋②　（②が①より大きい場合にあっては、①×２）</t>
    <rPh sb="10" eb="11">
      <t>オオ</t>
    </rPh>
    <rPh sb="13" eb="15">
      <t>バアイ</t>
    </rPh>
    <phoneticPr fontId="1"/>
  </si>
  <si>
    <t>補助金額の算定（⑤）</t>
    <rPh sb="0" eb="2">
      <t>ホジョ</t>
    </rPh>
    <rPh sb="2" eb="4">
      <t>キンガク</t>
    </rPh>
    <rPh sb="5" eb="7">
      <t>サンテイ</t>
    </rPh>
    <phoneticPr fontId="1"/>
  </si>
  <si>
    <r>
      <t>要綱に基づく補助上限金額（⑥）
　</t>
    </r>
    <r>
      <rPr>
        <sz val="9"/>
        <color theme="1"/>
        <rFont val="ＭＳ Ｐゴシック"/>
        <family val="3"/>
        <charset val="128"/>
      </rPr>
      <t>※千円未満切り捨て
　※該当する改修種別にチェックを入れて下さい。</t>
    </r>
    <rPh sb="29" eb="31">
      <t>ガイトウ</t>
    </rPh>
    <rPh sb="33" eb="35">
      <t>カイシュウ</t>
    </rPh>
    <rPh sb="35" eb="37">
      <t>シュベツ</t>
    </rPh>
    <rPh sb="43" eb="44">
      <t>イ</t>
    </rPh>
    <rPh sb="46" eb="47">
      <t>クダ</t>
    </rPh>
    <phoneticPr fontId="1"/>
  </si>
  <si>
    <t>補助申請額（⑤、⑥のいずれか小さい額）</t>
    <phoneticPr fontId="1"/>
  </si>
  <si>
    <t>箇所</t>
    <phoneticPr fontId="1"/>
  </si>
  <si>
    <t>（別紙）</t>
    <rPh sb="1" eb="3">
      <t>ベッシ</t>
    </rPh>
    <phoneticPr fontId="1"/>
  </si>
  <si>
    <t>※補助金変更承認申請の場合、変更の部分を下線付きとすること。</t>
    <phoneticPr fontId="1"/>
  </si>
  <si>
    <t>実際の工事費（税込）</t>
    <rPh sb="0" eb="2">
      <t>ジッサイ</t>
    </rPh>
    <rPh sb="3" eb="5">
      <t>コウジ</t>
    </rPh>
    <rPh sb="5" eb="6">
      <t>ヒ</t>
    </rPh>
    <rPh sb="7" eb="9">
      <t>ゼイコ</t>
    </rPh>
    <phoneticPr fontId="1"/>
  </si>
  <si>
    <t>自動入力のため入力不要</t>
    <phoneticPr fontId="1"/>
  </si>
  <si>
    <t>←（別紙）省エネ改修　補助対象事業費内訳書の内容が自動入力</t>
    <rPh sb="2" eb="4">
      <t>ベッシ</t>
    </rPh>
    <rPh sb="22" eb="24">
      <t>ナイヨウ</t>
    </rPh>
    <rPh sb="25" eb="29">
      <t>ジドウニュウリョク</t>
    </rPh>
    <phoneticPr fontId="2"/>
  </si>
  <si>
    <t>省エネ改修工事費</t>
    <rPh sb="0" eb="1">
      <t>ショウ</t>
    </rPh>
    <phoneticPr fontId="1"/>
  </si>
  <si>
    <t>８．改修の計画内容</t>
    <rPh sb="2" eb="4">
      <t>カイシュウ</t>
    </rPh>
    <rPh sb="5" eb="7">
      <t>ケイカク</t>
    </rPh>
    <rPh sb="7" eb="9">
      <t>ナイヨウ</t>
    </rPh>
    <phoneticPr fontId="1"/>
  </si>
  <si>
    <t>所見（耐震改修）</t>
    <rPh sb="0" eb="2">
      <t>ショケン</t>
    </rPh>
    <rPh sb="3" eb="7">
      <t>タイシンカイシュウ</t>
    </rPh>
    <phoneticPr fontId="1"/>
  </si>
  <si>
    <t>適合させる省エネレベル</t>
    <phoneticPr fontId="1"/>
  </si>
  <si>
    <t>省エネ改修の範囲</t>
    <rPh sb="0" eb="1">
      <t>ショウ</t>
    </rPh>
    <phoneticPr fontId="1"/>
  </si>
  <si>
    <t>改修工事の内容</t>
    <phoneticPr fontId="1"/>
  </si>
  <si>
    <t>←全体改修（省エネ基準又はZEH水準に適合する旨のBELS等の認証の添付あり）　　部分改修（各建材・設備等が仕様規定に適合）</t>
    <rPh sb="1" eb="3">
      <t>ゼンタイ</t>
    </rPh>
    <rPh sb="3" eb="5">
      <t>カイシュウ</t>
    </rPh>
    <rPh sb="6" eb="7">
      <t>ショウ</t>
    </rPh>
    <rPh sb="9" eb="11">
      <t>キジュン</t>
    </rPh>
    <rPh sb="11" eb="12">
      <t>マタ</t>
    </rPh>
    <rPh sb="16" eb="18">
      <t>スイジュン</t>
    </rPh>
    <rPh sb="19" eb="21">
      <t>テキゴウ</t>
    </rPh>
    <rPh sb="23" eb="24">
      <t>ムネ</t>
    </rPh>
    <rPh sb="29" eb="30">
      <t>トウ</t>
    </rPh>
    <rPh sb="31" eb="33">
      <t>ニンショウ</t>
    </rPh>
    <rPh sb="34" eb="36">
      <t>テンプ</t>
    </rPh>
    <phoneticPr fontId="2"/>
  </si>
  <si>
    <t>既存開口部（窓・ドア）の断熱改修</t>
    <phoneticPr fontId="1"/>
  </si>
  <si>
    <t>躯体等の断熱改修</t>
    <phoneticPr fontId="1"/>
  </si>
  <si>
    <t>太陽熱利用システムの設置</t>
    <phoneticPr fontId="1"/>
  </si>
  <si>
    <t>高断熱浴槽の設置</t>
    <phoneticPr fontId="1"/>
  </si>
  <si>
    <t>高効率給湯機の設置</t>
    <phoneticPr fontId="1"/>
  </si>
  <si>
    <t>節湯水栓の設置</t>
    <phoneticPr fontId="1"/>
  </si>
  <si>
    <t>コージェネレーション設備の設置</t>
    <phoneticPr fontId="1"/>
  </si>
  <si>
    <t>蓄電池の設置</t>
    <phoneticPr fontId="1"/>
  </si>
  <si>
    <t>LED照明の設置</t>
    <phoneticPr fontId="1"/>
  </si>
  <si>
    <t>その他（全体改修に限る）</t>
    <phoneticPr fontId="1"/>
  </si>
  <si>
    <t>←具体内容を入力</t>
    <rPh sb="1" eb="3">
      <t>グタイ</t>
    </rPh>
    <rPh sb="3" eb="5">
      <t>ナイヨウ</t>
    </rPh>
    <rPh sb="6" eb="8">
      <t>ニュウリョク</t>
    </rPh>
    <phoneticPr fontId="2"/>
  </si>
  <si>
    <t>所見（省エネ改修）</t>
    <rPh sb="0" eb="2">
      <t>ショケン</t>
    </rPh>
    <rPh sb="3" eb="4">
      <t>ショウ</t>
    </rPh>
    <rPh sb="6" eb="8">
      <t>カイシュウ</t>
    </rPh>
    <phoneticPr fontId="1"/>
  </si>
  <si>
    <t>省エネ改修（省エネ・全体改修）　補助対象事業費内訳書</t>
    <rPh sb="0" eb="1">
      <t>ショウ</t>
    </rPh>
    <rPh sb="3" eb="5">
      <t>カイシュウ</t>
    </rPh>
    <phoneticPr fontId="24"/>
  </si>
  <si>
    <t>省エネ改修（ZEH・全体改修）　補助対象事業費内訳書</t>
    <rPh sb="0" eb="1">
      <t>ショウ</t>
    </rPh>
    <rPh sb="3" eb="5">
      <t>カイシュウ</t>
    </rPh>
    <phoneticPr fontId="24"/>
  </si>
  <si>
    <t>省エネ改修（省エネ・全体改修）　補助金精算額内訳書</t>
    <rPh sb="0" eb="1">
      <t>ショウ</t>
    </rPh>
    <rPh sb="3" eb="5">
      <t>カイシュウ</t>
    </rPh>
    <rPh sb="18" eb="19">
      <t>キン</t>
    </rPh>
    <rPh sb="19" eb="22">
      <t>セイサンガク</t>
    </rPh>
    <rPh sb="22" eb="25">
      <t>ウチワケショ</t>
    </rPh>
    <phoneticPr fontId="24"/>
  </si>
  <si>
    <t>省エネ改修（ZEH・全体改修）　補助金精算額内訳書</t>
    <rPh sb="0" eb="1">
      <t>ショウ</t>
    </rPh>
    <rPh sb="3" eb="5">
      <t>カイシュウ</t>
    </rPh>
    <phoneticPr fontId="24"/>
  </si>
  <si>
    <t>５　耐震省エネ改修工事費等内訳書</t>
    <rPh sb="2" eb="4">
      <t>タイシン</t>
    </rPh>
    <rPh sb="4" eb="5">
      <t>ショウ</t>
    </rPh>
    <rPh sb="7" eb="9">
      <t>カイシュウ</t>
    </rPh>
    <rPh sb="9" eb="11">
      <t>コウジ</t>
    </rPh>
    <rPh sb="11" eb="12">
      <t>ヒ</t>
    </rPh>
    <rPh sb="12" eb="13">
      <t>トウ</t>
    </rPh>
    <rPh sb="13" eb="16">
      <t>ウチワケショ</t>
    </rPh>
    <phoneticPr fontId="1"/>
  </si>
  <si>
    <t>　（１）耐震改修工事後の評点と所見</t>
    <rPh sb="4" eb="6">
      <t>タイシン</t>
    </rPh>
    <rPh sb="6" eb="8">
      <t>カイシュウ</t>
    </rPh>
    <rPh sb="8" eb="10">
      <t>コウジ</t>
    </rPh>
    <rPh sb="10" eb="11">
      <t>ゴ</t>
    </rPh>
    <rPh sb="12" eb="14">
      <t>ヒョウテン</t>
    </rPh>
    <rPh sb="15" eb="17">
      <t>ショケン</t>
    </rPh>
    <phoneticPr fontId="1"/>
  </si>
  <si>
    <t>３　耐震改修実施報告</t>
    <rPh sb="2" eb="4">
      <t>タイシン</t>
    </rPh>
    <rPh sb="4" eb="6">
      <t>カイシュウ</t>
    </rPh>
    <rPh sb="6" eb="10">
      <t>ジッシホウコク</t>
    </rPh>
    <phoneticPr fontId="1"/>
  </si>
  <si>
    <t>（３）改修工事の内容と所見</t>
    <rPh sb="3" eb="5">
      <t>カイシュウ</t>
    </rPh>
    <rPh sb="5" eb="7">
      <t>コウジ</t>
    </rPh>
    <rPh sb="8" eb="10">
      <t>ナイヨウ</t>
    </rPh>
    <rPh sb="11" eb="13">
      <t>ショケン</t>
    </rPh>
    <phoneticPr fontId="1"/>
  </si>
  <si>
    <t>耐震改修工事費(税抜)</t>
    <rPh sb="0" eb="2">
      <t>タイシン</t>
    </rPh>
    <rPh sb="2" eb="4">
      <t>カイシュウ</t>
    </rPh>
    <rPh sb="4" eb="6">
      <t>コウジ</t>
    </rPh>
    <rPh sb="6" eb="7">
      <t>ヒ</t>
    </rPh>
    <rPh sb="8" eb="10">
      <t>ゼイヌ</t>
    </rPh>
    <phoneticPr fontId="1"/>
  </si>
  <si>
    <t>その他工事費(ﾘﾌｫｰﾑ等)(税抜)</t>
    <rPh sb="2" eb="3">
      <t>タ</t>
    </rPh>
    <rPh sb="3" eb="5">
      <t>コウジ</t>
    </rPh>
    <rPh sb="5" eb="6">
      <t>ヒ</t>
    </rPh>
    <rPh sb="12" eb="13">
      <t>トウ</t>
    </rPh>
    <rPh sb="15" eb="17">
      <t>ゼイヌ</t>
    </rPh>
    <phoneticPr fontId="1"/>
  </si>
  <si>
    <t>①耐震改修工事費の内訳</t>
    <rPh sb="1" eb="3">
      <t>タイシン</t>
    </rPh>
    <rPh sb="3" eb="5">
      <t>カイシュウ</t>
    </rPh>
    <rPh sb="5" eb="7">
      <t>コウジ</t>
    </rPh>
    <rPh sb="7" eb="8">
      <t>ヒ</t>
    </rPh>
    <rPh sb="9" eb="11">
      <t>ウチワケ</t>
    </rPh>
    <phoneticPr fontId="1"/>
  </si>
  <si>
    <t>基礎工事</t>
    <rPh sb="0" eb="2">
      <t>キソ</t>
    </rPh>
    <rPh sb="2" eb="4">
      <t>コウジ</t>
    </rPh>
    <phoneticPr fontId="1"/>
  </si>
  <si>
    <t>付帯工事</t>
    <rPh sb="0" eb="4">
      <t>フタイコウジ</t>
    </rPh>
    <phoneticPr fontId="1"/>
  </si>
  <si>
    <t>壁工事</t>
    <rPh sb="0" eb="1">
      <t>カベ</t>
    </rPh>
    <rPh sb="1" eb="3">
      <t>コウジ</t>
    </rPh>
    <phoneticPr fontId="1"/>
  </si>
  <si>
    <t>仮設費</t>
    <rPh sb="0" eb="2">
      <t>カセツ</t>
    </rPh>
    <rPh sb="2" eb="3">
      <t>ヒ</t>
    </rPh>
    <phoneticPr fontId="1"/>
  </si>
  <si>
    <t>金物工事</t>
    <rPh sb="0" eb="2">
      <t>カナモノ</t>
    </rPh>
    <rPh sb="2" eb="4">
      <t>コウジ</t>
    </rPh>
    <phoneticPr fontId="1"/>
  </si>
  <si>
    <t>諸経費</t>
    <rPh sb="0" eb="3">
      <t>ショケイヒ</t>
    </rPh>
    <phoneticPr fontId="1"/>
  </si>
  <si>
    <t>屋根工事</t>
    <rPh sb="0" eb="2">
      <t>ヤネ</t>
    </rPh>
    <rPh sb="2" eb="4">
      <t>コウジ</t>
    </rPh>
    <phoneticPr fontId="1"/>
  </si>
  <si>
    <t>（①＋②）×1.1</t>
    <phoneticPr fontId="1"/>
  </si>
  <si>
    <t>耐震改修設計費(税抜)</t>
    <rPh sb="0" eb="2">
      <t>タイシン</t>
    </rPh>
    <rPh sb="2" eb="4">
      <t>カイシュウ</t>
    </rPh>
    <rPh sb="4" eb="6">
      <t>セッケイ</t>
    </rPh>
    <rPh sb="6" eb="7">
      <t>ヒ</t>
    </rPh>
    <phoneticPr fontId="1"/>
  </si>
  <si>
    <t>（③＋④）×1.1</t>
    <phoneticPr fontId="1"/>
  </si>
  <si>
    <t>耐震改修工事費(税抜)</t>
    <rPh sb="0" eb="2">
      <t>タイシン</t>
    </rPh>
    <rPh sb="2" eb="4">
      <t>カイシュウ</t>
    </rPh>
    <rPh sb="4" eb="6">
      <t>コウジ</t>
    </rPh>
    <rPh sb="6" eb="7">
      <t>ヒ</t>
    </rPh>
    <phoneticPr fontId="1"/>
  </si>
  <si>
    <r>
      <t>その他工事費</t>
    </r>
    <r>
      <rPr>
        <sz val="8"/>
        <color theme="1"/>
        <rFont val="ＭＳ 明朝"/>
        <family val="1"/>
        <charset val="128"/>
      </rPr>
      <t>(ﾘﾌｫｰﾑ等)</t>
    </r>
    <r>
      <rPr>
        <sz val="12"/>
        <color theme="1"/>
        <rFont val="ＭＳ 明朝"/>
        <family val="1"/>
        <charset val="128"/>
      </rPr>
      <t>(税抜)</t>
    </r>
    <rPh sb="2" eb="3">
      <t>タ</t>
    </rPh>
    <rPh sb="3" eb="5">
      <t>コウジ</t>
    </rPh>
    <rPh sb="5" eb="6">
      <t>ヒ</t>
    </rPh>
    <rPh sb="12" eb="13">
      <t>トウ</t>
    </rPh>
    <phoneticPr fontId="1"/>
  </si>
  <si>
    <t>⑤</t>
    <phoneticPr fontId="1"/>
  </si>
  <si>
    <t>⑥</t>
    <phoneticPr fontId="1"/>
  </si>
  <si>
    <t>⑥×1.1</t>
    <phoneticPr fontId="1"/>
  </si>
  <si>
    <r>
      <t>その他設計費</t>
    </r>
    <r>
      <rPr>
        <sz val="8"/>
        <color theme="1"/>
        <rFont val="ＭＳ 明朝"/>
        <family val="1"/>
        <charset val="128"/>
      </rPr>
      <t>(ﾘﾌｫｰﾑ等)</t>
    </r>
    <r>
      <rPr>
        <sz val="12"/>
        <color theme="1"/>
        <rFont val="ＭＳ 明朝"/>
        <family val="1"/>
        <charset val="128"/>
      </rPr>
      <t>(税抜)</t>
    </r>
    <rPh sb="2" eb="3">
      <t>タ</t>
    </rPh>
    <rPh sb="3" eb="5">
      <t>セッケイ</t>
    </rPh>
    <rPh sb="5" eb="6">
      <t>ヒ</t>
    </rPh>
    <rPh sb="12" eb="13">
      <t>トウ</t>
    </rPh>
    <phoneticPr fontId="1"/>
  </si>
  <si>
    <t>耐震</t>
    <rPh sb="0" eb="2">
      <t>タイシン</t>
    </rPh>
    <phoneticPr fontId="1"/>
  </si>
  <si>
    <t>省エネ</t>
    <rPh sb="0" eb="1">
      <t>ショウ</t>
    </rPh>
    <phoneticPr fontId="1"/>
  </si>
  <si>
    <t>耐震工事</t>
    <rPh sb="0" eb="2">
      <t>タイシン</t>
    </rPh>
    <rPh sb="2" eb="4">
      <t>コウジ</t>
    </rPh>
    <phoneticPr fontId="1"/>
  </si>
  <si>
    <t>←（別紙）省エネ改修　補助金精算額内訳書の内容が自動入力</t>
    <rPh sb="2" eb="4">
      <t>ベッシ</t>
    </rPh>
    <rPh sb="21" eb="23">
      <t>ナイヨウ</t>
    </rPh>
    <rPh sb="24" eb="28">
      <t>ジドウニュウリョク</t>
    </rPh>
    <phoneticPr fontId="2"/>
  </si>
  <si>
    <r>
      <t>その他工事費</t>
    </r>
    <r>
      <rPr>
        <sz val="8"/>
        <color theme="1"/>
        <rFont val="ＭＳ 明朝"/>
        <family val="1"/>
        <charset val="128"/>
      </rPr>
      <t>(ﾘﾌｫｰﾑ等)</t>
    </r>
    <rPh sb="2" eb="3">
      <t>タ</t>
    </rPh>
    <rPh sb="3" eb="5">
      <t>コウジ</t>
    </rPh>
    <rPh sb="5" eb="6">
      <t>ヒ</t>
    </rPh>
    <rPh sb="12" eb="13">
      <t>トウ</t>
    </rPh>
    <phoneticPr fontId="1"/>
  </si>
  <si>
    <t>断熱性能改修工事費</t>
    <rPh sb="0" eb="2">
      <t>ダンネツ</t>
    </rPh>
    <rPh sb="2" eb="4">
      <t>セイノウ</t>
    </rPh>
    <rPh sb="4" eb="6">
      <t>カイシュウ</t>
    </rPh>
    <rPh sb="6" eb="8">
      <t>コウジ</t>
    </rPh>
    <rPh sb="8" eb="9">
      <t>ヒ</t>
    </rPh>
    <phoneticPr fontId="1"/>
  </si>
  <si>
    <t>設備改修工事費</t>
    <rPh sb="0" eb="2">
      <t>セツビ</t>
    </rPh>
    <rPh sb="2" eb="4">
      <t>カイシュウ</t>
    </rPh>
    <rPh sb="4" eb="6">
      <t>コウジ</t>
    </rPh>
    <rPh sb="6" eb="7">
      <t>ヒ</t>
    </rPh>
    <phoneticPr fontId="1"/>
  </si>
  <si>
    <t>断熱性能改修工事費
（税込）（補助対象）</t>
    <rPh sb="0" eb="2">
      <t>ダンネツ</t>
    </rPh>
    <rPh sb="2" eb="4">
      <t>セイノウ</t>
    </rPh>
    <rPh sb="4" eb="6">
      <t>カイシュウ</t>
    </rPh>
    <rPh sb="6" eb="8">
      <t>コウジ</t>
    </rPh>
    <rPh sb="8" eb="9">
      <t>ヒ</t>
    </rPh>
    <rPh sb="11" eb="13">
      <t>ゼイコミ</t>
    </rPh>
    <rPh sb="15" eb="17">
      <t>ホジョ</t>
    </rPh>
    <rPh sb="17" eb="19">
      <t>タイショウ</t>
    </rPh>
    <phoneticPr fontId="1"/>
  </si>
  <si>
    <t>設備改修工事費
（税込）（補助対象）</t>
    <rPh sb="9" eb="11">
      <t>ゼイコミ</t>
    </rPh>
    <rPh sb="13" eb="15">
      <t>ホジョ</t>
    </rPh>
    <rPh sb="15" eb="17">
      <t>タイショウ</t>
    </rPh>
    <phoneticPr fontId="1"/>
  </si>
  <si>
    <t>モデル工事費</t>
    <rPh sb="3" eb="5">
      <t>コウジ</t>
    </rPh>
    <rPh sb="5" eb="6">
      <t>ヒ</t>
    </rPh>
    <phoneticPr fontId="1"/>
  </si>
  <si>
    <t>⑦</t>
    <phoneticPr fontId="1"/>
  </si>
  <si>
    <t>（⑤＋⑥＋⑦）×1.1</t>
    <phoneticPr fontId="1"/>
  </si>
  <si>
    <t>⑦×1.1</t>
    <phoneticPr fontId="1"/>
  </si>
  <si>
    <t>（別紙）のとおり</t>
    <phoneticPr fontId="1"/>
  </si>
  <si>
    <t>省エネ改修工事費等
の内訳</t>
    <phoneticPr fontId="1"/>
  </si>
  <si>
    <t>断熱性能改修工事費</t>
    <phoneticPr fontId="1"/>
  </si>
  <si>
    <t>設備改修工事費</t>
    <phoneticPr fontId="1"/>
  </si>
  <si>
    <t>断熱性能改修工事費(税込)</t>
    <phoneticPr fontId="1"/>
  </si>
  <si>
    <t>設備改修工事費(税込)</t>
    <phoneticPr fontId="1"/>
  </si>
  <si>
    <t>実際の工事費</t>
    <rPh sb="0" eb="2">
      <t>ジッサイ</t>
    </rPh>
    <rPh sb="3" eb="6">
      <t>コウジヒ</t>
    </rPh>
    <phoneticPr fontId="1"/>
  </si>
  <si>
    <t>断熱性能改修工事費</t>
    <phoneticPr fontId="1"/>
  </si>
  <si>
    <t>設備改修工事費</t>
    <phoneticPr fontId="1"/>
  </si>
  <si>
    <t>2.8㎡以上</t>
    <rPh sb="4" eb="6">
      <t>イジョウ</t>
    </rPh>
    <phoneticPr fontId="1"/>
  </si>
  <si>
    <t>1.6㎡以上
2.8㎡未満</t>
    <rPh sb="4" eb="6">
      <t>イジョウ</t>
    </rPh>
    <rPh sb="11" eb="13">
      <t>ミマン</t>
    </rPh>
    <phoneticPr fontId="1"/>
  </si>
  <si>
    <t>0.2㎡以上
1.6㎡未満</t>
    <rPh sb="3" eb="6">
      <t>ヘイベイイジョウ</t>
    </rPh>
    <rPh sb="11" eb="13">
      <t>ミマン</t>
    </rPh>
    <phoneticPr fontId="1"/>
  </si>
  <si>
    <t>1.4㎡以上</t>
    <rPh sb="4" eb="6">
      <t>イジョウ</t>
    </rPh>
    <phoneticPr fontId="1"/>
  </si>
  <si>
    <t>0.8㎡以上
1.4㎡未満</t>
    <rPh sb="4" eb="6">
      <t>イジョウ</t>
    </rPh>
    <rPh sb="11" eb="13">
      <t>ミマン</t>
    </rPh>
    <phoneticPr fontId="1"/>
  </si>
  <si>
    <t>0.1㎡以上
0.8㎡未満</t>
    <rPh sb="3" eb="6">
      <t>ヘイベイイジョウ</t>
    </rPh>
    <rPh sb="11" eb="13">
      <t>ミマン</t>
    </rPh>
    <phoneticPr fontId="1"/>
  </si>
  <si>
    <t>開戸</t>
    <rPh sb="0" eb="1">
      <t>ヒラ</t>
    </rPh>
    <rPh sb="1" eb="2">
      <t>ト</t>
    </rPh>
    <phoneticPr fontId="1"/>
  </si>
  <si>
    <t>引戸</t>
    <rPh sb="0" eb="2">
      <t>ヒキド</t>
    </rPh>
    <phoneticPr fontId="1"/>
  </si>
  <si>
    <t>1.8㎡以上</t>
    <rPh sb="3" eb="6">
      <t>ヘイベイイジョウ</t>
    </rPh>
    <phoneticPr fontId="1"/>
  </si>
  <si>
    <t>1.0㎡以上
1.8㎡未満</t>
    <rPh sb="4" eb="6">
      <t>イジョウ</t>
    </rPh>
    <rPh sb="11" eb="13">
      <t>ミマン</t>
    </rPh>
    <phoneticPr fontId="1"/>
  </si>
  <si>
    <t>3.0㎡以上</t>
    <rPh sb="3" eb="6">
      <t>ヘイベイイジョウ</t>
    </rPh>
    <phoneticPr fontId="1"/>
  </si>
  <si>
    <t>1.0㎡以上
3.0㎡未満</t>
    <rPh sb="4" eb="6">
      <t>イジョウ</t>
    </rPh>
    <rPh sb="11" eb="13">
      <t>ミマン</t>
    </rPh>
    <phoneticPr fontId="1"/>
  </si>
  <si>
    <t>戸</t>
    <rPh sb="0" eb="1">
      <t>コ</t>
    </rPh>
    <phoneticPr fontId="24"/>
  </si>
  <si>
    <t>式</t>
    <rPh sb="0" eb="1">
      <t>シキ</t>
    </rPh>
    <phoneticPr fontId="1"/>
  </si>
  <si>
    <t>燃料電池システム</t>
    <rPh sb="0" eb="2">
      <t>ネンリョウ</t>
    </rPh>
    <rPh sb="2" eb="4">
      <t>デンチ</t>
    </rPh>
    <phoneticPr fontId="1"/>
  </si>
  <si>
    <t>玄関ドア等の交換</t>
    <phoneticPr fontId="1"/>
  </si>
  <si>
    <t>燃料電池システム</t>
    <phoneticPr fontId="1"/>
  </si>
  <si>
    <t>燃料電池システム</t>
    <phoneticPr fontId="1"/>
  </si>
  <si>
    <t>木造住宅耐震改修工事後報告書</t>
    <rPh sb="0" eb="2">
      <t>モクゾウ</t>
    </rPh>
    <rPh sb="2" eb="4">
      <t>ジュウタク</t>
    </rPh>
    <rPh sb="4" eb="6">
      <t>タイシン</t>
    </rPh>
    <rPh sb="6" eb="8">
      <t>カイシュウ</t>
    </rPh>
    <rPh sb="8" eb="10">
      <t>コウジ</t>
    </rPh>
    <rPh sb="10" eb="11">
      <t>ゴ</t>
    </rPh>
    <rPh sb="11" eb="14">
      <t>ホウコクショ</t>
    </rPh>
    <phoneticPr fontId="1"/>
  </si>
  <si>
    <t>別紙２</t>
    <rPh sb="0" eb="2">
      <t>ベッシ</t>
    </rPh>
    <phoneticPr fontId="1"/>
  </si>
  <si>
    <t>様式第３号（補助金交付決定通知書）</t>
    <rPh sb="0" eb="2">
      <t>ヨウシキ</t>
    </rPh>
    <rPh sb="2" eb="3">
      <t>ダイ</t>
    </rPh>
    <rPh sb="4" eb="5">
      <t>ゴウ</t>
    </rPh>
    <rPh sb="6" eb="9">
      <t>ホジョキン</t>
    </rPh>
    <rPh sb="9" eb="11">
      <t>コウフ</t>
    </rPh>
    <rPh sb="11" eb="13">
      <t>ケッテイ</t>
    </rPh>
    <rPh sb="13" eb="15">
      <t>ツウチ</t>
    </rPh>
    <rPh sb="15" eb="16">
      <t>ショ</t>
    </rPh>
    <phoneticPr fontId="1"/>
  </si>
  <si>
    <t>岡崎市指令住環第</t>
    <rPh sb="0" eb="3">
      <t>オカザキシ</t>
    </rPh>
    <rPh sb="3" eb="5">
      <t>シレイ</t>
    </rPh>
    <rPh sb="5" eb="6">
      <t>ジュウ</t>
    </rPh>
    <rPh sb="7" eb="8">
      <t>ダイ</t>
    </rPh>
    <phoneticPr fontId="1"/>
  </si>
  <si>
    <t>様</t>
    <rPh sb="0" eb="1">
      <t>サマ</t>
    </rPh>
    <phoneticPr fontId="1"/>
  </si>
  <si>
    <t>で申請のありました木造住宅耐震省エネ改修工事費等</t>
    <rPh sb="1" eb="3">
      <t>シンセイ</t>
    </rPh>
    <rPh sb="9" eb="11">
      <t>モクゾウ</t>
    </rPh>
    <rPh sb="11" eb="13">
      <t>ジュウタク</t>
    </rPh>
    <rPh sb="13" eb="15">
      <t>タイシン</t>
    </rPh>
    <rPh sb="15" eb="16">
      <t>ショウ</t>
    </rPh>
    <rPh sb="18" eb="20">
      <t>カイシュウ</t>
    </rPh>
    <rPh sb="20" eb="22">
      <t>コウジ</t>
    </rPh>
    <rPh sb="22" eb="23">
      <t>ヒ</t>
    </rPh>
    <rPh sb="23" eb="24">
      <t>トウ</t>
    </rPh>
    <phoneticPr fontId="1"/>
  </si>
  <si>
    <t>補助金については、次のとおり交付することに決定しました。</t>
    <rPh sb="9" eb="10">
      <t>ツギ</t>
    </rPh>
    <rPh sb="14" eb="16">
      <t>コウフ</t>
    </rPh>
    <rPh sb="21" eb="23">
      <t>ケッテイ</t>
    </rPh>
    <phoneticPr fontId="1"/>
  </si>
  <si>
    <t>岡崎市長</t>
    <rPh sb="0" eb="3">
      <t>オカザキシ</t>
    </rPh>
    <rPh sb="3" eb="4">
      <t>チョウ</t>
    </rPh>
    <phoneticPr fontId="1"/>
  </si>
  <si>
    <t>１</t>
    <phoneticPr fontId="1"/>
  </si>
  <si>
    <t>工事の名称</t>
    <rPh sb="0" eb="2">
      <t>コウジ</t>
    </rPh>
    <rPh sb="3" eb="5">
      <t>メイショウ</t>
    </rPh>
    <phoneticPr fontId="1"/>
  </si>
  <si>
    <t>２</t>
    <phoneticPr fontId="1"/>
  </si>
  <si>
    <t>交付決定額</t>
    <rPh sb="0" eb="2">
      <t>コウフ</t>
    </rPh>
    <rPh sb="2" eb="4">
      <t>ケッテイ</t>
    </rPh>
    <rPh sb="4" eb="5">
      <t>ガク</t>
    </rPh>
    <phoneticPr fontId="1"/>
  </si>
  <si>
    <t>３</t>
    <phoneticPr fontId="1"/>
  </si>
  <si>
    <t>交付の条件</t>
    <rPh sb="0" eb="2">
      <t>コウフ</t>
    </rPh>
    <rPh sb="3" eb="5">
      <t>ジョウケン</t>
    </rPh>
    <phoneticPr fontId="1"/>
  </si>
  <si>
    <t>　筋交い、柱金物、構造用合板設置時に中間検査を行うので連絡すること。
　中間検査は建築士が立ち会うこと。</t>
    <rPh sb="1" eb="3">
      <t>スジカ</t>
    </rPh>
    <rPh sb="5" eb="6">
      <t>ハシラ</t>
    </rPh>
    <rPh sb="6" eb="8">
      <t>カナモノ</t>
    </rPh>
    <rPh sb="9" eb="12">
      <t>コウゾウヨウ</t>
    </rPh>
    <rPh sb="12" eb="14">
      <t>ゴウハン</t>
    </rPh>
    <rPh sb="14" eb="16">
      <t>セッチ</t>
    </rPh>
    <rPh sb="16" eb="17">
      <t>ジ</t>
    </rPh>
    <rPh sb="18" eb="20">
      <t>チュウカン</t>
    </rPh>
    <rPh sb="20" eb="22">
      <t>ケンサ</t>
    </rPh>
    <rPh sb="23" eb="24">
      <t>オコナ</t>
    </rPh>
    <rPh sb="27" eb="29">
      <t>レンラク</t>
    </rPh>
    <rPh sb="36" eb="38">
      <t>チュウカン</t>
    </rPh>
    <rPh sb="38" eb="40">
      <t>ケンサ</t>
    </rPh>
    <rPh sb="41" eb="44">
      <t>ケンチクシ</t>
    </rPh>
    <rPh sb="45" eb="46">
      <t>タ</t>
    </rPh>
    <rPh sb="47" eb="48">
      <t>ア</t>
    </rPh>
    <phoneticPr fontId="1"/>
  </si>
  <si>
    <t>　※交付決定通知日以降に工事請負契約を締結してください。
　※補助金交付決定があった日または工事着手予定日のいずれか遅い日より
　　20日以内に着手し、着手日から10日以内に着手届を提出してください。</t>
    <rPh sb="2" eb="4">
      <t>コウフ</t>
    </rPh>
    <rPh sb="4" eb="6">
      <t>ケッテイ</t>
    </rPh>
    <rPh sb="6" eb="8">
      <t>ツウチ</t>
    </rPh>
    <rPh sb="8" eb="9">
      <t>ビ</t>
    </rPh>
    <rPh sb="9" eb="11">
      <t>イコウ</t>
    </rPh>
    <rPh sb="12" eb="14">
      <t>コウジ</t>
    </rPh>
    <rPh sb="14" eb="15">
      <t>ウ</t>
    </rPh>
    <rPh sb="15" eb="16">
      <t>オ</t>
    </rPh>
    <rPh sb="16" eb="18">
      <t>ケイヤク</t>
    </rPh>
    <rPh sb="19" eb="21">
      <t>テイケツ</t>
    </rPh>
    <rPh sb="31" eb="34">
      <t>ホジョキン</t>
    </rPh>
    <rPh sb="34" eb="36">
      <t>コウフ</t>
    </rPh>
    <rPh sb="36" eb="38">
      <t>ケッテイ</t>
    </rPh>
    <rPh sb="42" eb="43">
      <t>ヒ</t>
    </rPh>
    <rPh sb="46" eb="48">
      <t>コウジ</t>
    </rPh>
    <rPh sb="48" eb="50">
      <t>チャクシュ</t>
    </rPh>
    <rPh sb="50" eb="52">
      <t>ヨテイ</t>
    </rPh>
    <rPh sb="52" eb="53">
      <t>ビ</t>
    </rPh>
    <rPh sb="58" eb="59">
      <t>オソ</t>
    </rPh>
    <rPh sb="60" eb="61">
      <t>ヒ</t>
    </rPh>
    <rPh sb="68" eb="69">
      <t>ヒ</t>
    </rPh>
    <rPh sb="69" eb="71">
      <t>イナイ</t>
    </rPh>
    <rPh sb="72" eb="74">
      <t>チャクシュ</t>
    </rPh>
    <rPh sb="76" eb="78">
      <t>チャクシュ</t>
    </rPh>
    <rPh sb="78" eb="79">
      <t>ビ</t>
    </rPh>
    <rPh sb="83" eb="84">
      <t>ヒ</t>
    </rPh>
    <rPh sb="84" eb="86">
      <t>イナイ</t>
    </rPh>
    <rPh sb="87" eb="89">
      <t>チャクシュ</t>
    </rPh>
    <rPh sb="89" eb="90">
      <t>トドケ</t>
    </rPh>
    <rPh sb="91" eb="93">
      <t>テイシュツ</t>
    </rPh>
    <phoneticPr fontId="1"/>
  </si>
  <si>
    <t>ＦＡＸ</t>
    <phoneticPr fontId="1"/>
  </si>
  <si>
    <t>様式第７号（補助金変更承認通知書）</t>
    <rPh sb="0" eb="2">
      <t>ヨウシキ</t>
    </rPh>
    <rPh sb="2" eb="3">
      <t>ダイ</t>
    </rPh>
    <rPh sb="4" eb="5">
      <t>ゴウ</t>
    </rPh>
    <rPh sb="6" eb="9">
      <t>ホジョキン</t>
    </rPh>
    <rPh sb="9" eb="11">
      <t>ヘンコウ</t>
    </rPh>
    <rPh sb="11" eb="13">
      <t>ショウニン</t>
    </rPh>
    <rPh sb="13" eb="15">
      <t>ツウチ</t>
    </rPh>
    <rPh sb="15" eb="16">
      <t>ショ</t>
    </rPh>
    <phoneticPr fontId="1"/>
  </si>
  <si>
    <t>で変更承認申請のありました木造住宅耐震省エネ改修</t>
    <rPh sb="5" eb="7">
      <t>シンセイ</t>
    </rPh>
    <rPh sb="13" eb="15">
      <t>モクゾウ</t>
    </rPh>
    <rPh sb="15" eb="17">
      <t>ジュウタク</t>
    </rPh>
    <rPh sb="17" eb="19">
      <t>タイシン</t>
    </rPh>
    <rPh sb="19" eb="20">
      <t>ショウ</t>
    </rPh>
    <rPh sb="22" eb="24">
      <t>カイシュウ</t>
    </rPh>
    <phoneticPr fontId="1"/>
  </si>
  <si>
    <t>工事費等補助金については、次のとおり承認することに決定しました。</t>
    <rPh sb="5" eb="6">
      <t>スケ</t>
    </rPh>
    <rPh sb="6" eb="7">
      <t>キン</t>
    </rPh>
    <rPh sb="13" eb="14">
      <t>ツギ</t>
    </rPh>
    <rPh sb="18" eb="20">
      <t>ショウニン</t>
    </rPh>
    <rPh sb="25" eb="27">
      <t>ケッテイ</t>
    </rPh>
    <phoneticPr fontId="1"/>
  </si>
  <si>
    <t>承認の内容</t>
    <rPh sb="0" eb="2">
      <t>ショウニン</t>
    </rPh>
    <rPh sb="3" eb="5">
      <t>ナイヨウ</t>
    </rPh>
    <phoneticPr fontId="1"/>
  </si>
  <si>
    <t>様式第12号（補助金確定通知書）</t>
    <rPh sb="0" eb="2">
      <t>ヨウシキ</t>
    </rPh>
    <rPh sb="2" eb="3">
      <t>ダイ</t>
    </rPh>
    <rPh sb="5" eb="6">
      <t>ゴウ</t>
    </rPh>
    <rPh sb="7" eb="10">
      <t>ホジョキン</t>
    </rPh>
    <rPh sb="10" eb="12">
      <t>カクテイ</t>
    </rPh>
    <rPh sb="12" eb="14">
      <t>ツウチ</t>
    </rPh>
    <rPh sb="14" eb="15">
      <t>ショ</t>
    </rPh>
    <phoneticPr fontId="1"/>
  </si>
  <si>
    <t>で完了実績報告のありました木造住宅耐震省エネ改修</t>
    <rPh sb="1" eb="3">
      <t>カンリョウ</t>
    </rPh>
    <rPh sb="3" eb="5">
      <t>ジッセキ</t>
    </rPh>
    <rPh sb="5" eb="7">
      <t>ホウコク</t>
    </rPh>
    <rPh sb="13" eb="15">
      <t>モクゾウ</t>
    </rPh>
    <rPh sb="15" eb="17">
      <t>ジュウタク</t>
    </rPh>
    <rPh sb="17" eb="19">
      <t>タイシン</t>
    </rPh>
    <rPh sb="19" eb="20">
      <t>ショウ</t>
    </rPh>
    <rPh sb="22" eb="24">
      <t>カイシュウ</t>
    </rPh>
    <phoneticPr fontId="1"/>
  </si>
  <si>
    <t>工事費等補助金については、次のとおり補助金を確定しました。</t>
    <rPh sb="3" eb="4">
      <t>トウ</t>
    </rPh>
    <rPh sb="4" eb="7">
      <t>ホジョキン</t>
    </rPh>
    <rPh sb="5" eb="6">
      <t>スケ</t>
    </rPh>
    <rPh sb="6" eb="7">
      <t>キン</t>
    </rPh>
    <rPh sb="13" eb="14">
      <t>ツギ</t>
    </rPh>
    <rPh sb="18" eb="21">
      <t>ホジョキン</t>
    </rPh>
    <rPh sb="22" eb="24">
      <t>カクテイ</t>
    </rPh>
    <phoneticPr fontId="1"/>
  </si>
  <si>
    <t>補助金交付決定金額</t>
    <rPh sb="0" eb="3">
      <t>ホジョキン</t>
    </rPh>
    <rPh sb="3" eb="5">
      <t>コウフ</t>
    </rPh>
    <rPh sb="5" eb="7">
      <t>ケッテイ</t>
    </rPh>
    <rPh sb="7" eb="9">
      <t>キンガク</t>
    </rPh>
    <phoneticPr fontId="1"/>
  </si>
  <si>
    <t>補助金確定金額</t>
    <rPh sb="0" eb="3">
      <t>ホジョキン</t>
    </rPh>
    <rPh sb="3" eb="5">
      <t>カクテイ</t>
    </rPh>
    <rPh sb="5" eb="7">
      <t>キンガク</t>
    </rPh>
    <phoneticPr fontId="1"/>
  </si>
  <si>
    <t>④×補助率（2/5）　　※千円未満切り捨て</t>
    <rPh sb="2" eb="5">
      <t>ホジョリツ</t>
    </rPh>
    <rPh sb="13" eb="17">
      <t>センエンミマン</t>
    </rPh>
    <rPh sb="17" eb="18">
      <t>キ</t>
    </rPh>
    <rPh sb="19" eb="20">
      <t>ス</t>
    </rPh>
    <phoneticPr fontId="1"/>
  </si>
  <si>
    <t>改修の範囲（ZEH基準）</t>
    <rPh sb="0" eb="2">
      <t>カイシュウ</t>
    </rPh>
    <rPh sb="3" eb="5">
      <t>ハンイ</t>
    </rPh>
    <rPh sb="9" eb="11">
      <t>キジュン</t>
    </rPh>
    <phoneticPr fontId="1"/>
  </si>
  <si>
    <t>改修の範囲（省エネ基準）</t>
    <rPh sb="0" eb="2">
      <t>カイシュウ</t>
    </rPh>
    <rPh sb="3" eb="5">
      <t>ハンイ</t>
    </rPh>
    <rPh sb="6" eb="7">
      <t>ショウ</t>
    </rPh>
    <rPh sb="9" eb="11">
      <t>キジュン</t>
    </rPh>
    <phoneticPr fontId="1"/>
  </si>
  <si>
    <t>④×補助率（4/5）　　※千円未満切り捨て</t>
    <rPh sb="2" eb="5">
      <t>ホジョリツ</t>
    </rPh>
    <rPh sb="13" eb="17">
      <t>センエンミマン</t>
    </rPh>
    <rPh sb="17" eb="18">
      <t>キ</t>
    </rPh>
    <rPh sb="19" eb="20">
      <t>ス</t>
    </rPh>
    <phoneticPr fontId="1"/>
  </si>
  <si>
    <r>
      <rPr>
        <u/>
        <sz val="11"/>
        <color rgb="FFFF0000"/>
        <rFont val="ＭＳ Ｐゴシック"/>
        <family val="3"/>
        <charset val="128"/>
      </rPr>
      <t>【一戸建ての住宅】</t>
    </r>
    <r>
      <rPr>
        <sz val="11"/>
        <color theme="1"/>
        <rFont val="ＭＳ Ｐゴシック"/>
        <family val="3"/>
        <charset val="128"/>
      </rPr>
      <t>ZEH水準に相当するもの</t>
    </r>
    <rPh sb="12" eb="14">
      <t>スイジュン</t>
    </rPh>
    <rPh sb="15" eb="17">
      <t>ソウトウ</t>
    </rPh>
    <phoneticPr fontId="1"/>
  </si>
  <si>
    <t>〇〇　〇〇</t>
    <phoneticPr fontId="1"/>
  </si>
  <si>
    <t>○○○○部○○○○○課　○○○○係</t>
    <rPh sb="4" eb="5">
      <t>ブ</t>
    </rPh>
    <rPh sb="10" eb="11">
      <t>カ</t>
    </rPh>
    <rPh sb="16" eb="17">
      <t>ガカリ</t>
    </rPh>
    <phoneticPr fontId="1"/>
  </si>
  <si>
    <t>〇〇-〇〇〇〇</t>
    <phoneticPr fontId="1"/>
  </si>
  <si>
    <t>岡崎市指令住環第</t>
    <rPh sb="0" eb="3">
      <t>オカザキシ</t>
    </rPh>
    <rPh sb="3" eb="5">
      <t>シレイ</t>
    </rPh>
    <rPh sb="5" eb="8">
      <t>ジュウカンダイ</t>
    </rPh>
    <phoneticPr fontId="1"/>
  </si>
  <si>
    <t>　建築基準法第６条第１項、第２項に該当する建物の場合、建築確認手続きの必要性を確認し、必要である場合は各種手続きを行っている。</t>
    <rPh sb="1" eb="6">
      <t>ケンチクキジュンホウ</t>
    </rPh>
    <rPh sb="6" eb="7">
      <t>ダイ</t>
    </rPh>
    <rPh sb="8" eb="9">
      <t>ジョウ</t>
    </rPh>
    <rPh sb="9" eb="10">
      <t>ダイ</t>
    </rPh>
    <rPh sb="11" eb="12">
      <t>コウ</t>
    </rPh>
    <rPh sb="13" eb="14">
      <t>ダイ</t>
    </rPh>
    <rPh sb="15" eb="16">
      <t>コウ</t>
    </rPh>
    <rPh sb="17" eb="19">
      <t>ガイトウ</t>
    </rPh>
    <rPh sb="21" eb="23">
      <t>タテモノ</t>
    </rPh>
    <rPh sb="24" eb="26">
      <t>バアイ</t>
    </rPh>
    <rPh sb="27" eb="31">
      <t>ケンチクカクニン</t>
    </rPh>
    <rPh sb="31" eb="33">
      <t>テツヅ</t>
    </rPh>
    <rPh sb="35" eb="38">
      <t>ヒツヨウセイ</t>
    </rPh>
    <rPh sb="39" eb="41">
      <t>カクニン</t>
    </rPh>
    <rPh sb="43" eb="45">
      <t>ヒツヨウ</t>
    </rPh>
    <rPh sb="48" eb="50">
      <t>バアイ</t>
    </rPh>
    <rPh sb="51" eb="53">
      <t>カクシュ</t>
    </rPh>
    <rPh sb="53" eb="55">
      <t>テツヅ</t>
    </rPh>
    <rPh sb="57" eb="58">
      <t>オコナ</t>
    </rPh>
    <phoneticPr fontId="1"/>
  </si>
  <si>
    <t>(4)建築確認手続きの必要性の確認等について</t>
    <rPh sb="3" eb="7">
      <t>ケンチクカクニン</t>
    </rPh>
    <rPh sb="7" eb="9">
      <t>テツヅ</t>
    </rPh>
    <rPh sb="11" eb="13">
      <t>ヒツヨウ</t>
    </rPh>
    <rPh sb="13" eb="14">
      <t>セイ</t>
    </rPh>
    <rPh sb="15" eb="17">
      <t>カクニン</t>
    </rPh>
    <rPh sb="17" eb="18">
      <t>トウ</t>
    </rPh>
    <phoneticPr fontId="1"/>
  </si>
  <si>
    <t>(11)  認定工法使用状況表</t>
    <rPh sb="6" eb="10">
      <t>ニンテイコウホウ</t>
    </rPh>
    <rPh sb="10" eb="14">
      <t>シヨウジョウキョウ</t>
    </rPh>
    <rPh sb="14" eb="15">
      <t>ヒョウ</t>
    </rPh>
    <phoneticPr fontId="1"/>
  </si>
  <si>
    <t>(12)  その他市長が必要と認める書類</t>
    <phoneticPr fontId="1"/>
  </si>
  <si>
    <t>担当</t>
    <rPh sb="0" eb="2">
      <t>タントウ</t>
    </rPh>
    <phoneticPr fontId="1"/>
  </si>
  <si>
    <t>電話</t>
    <rPh sb="0" eb="2">
      <t>デンワ</t>
    </rPh>
    <phoneticPr fontId="1"/>
  </si>
  <si>
    <t>節水型トイレ（掃除しやすい機能を有するもの以外）</t>
  </si>
  <si>
    <t>節水型トイレ（掃除しやすい機能を有するもの以外）</t>
    <phoneticPr fontId="1"/>
  </si>
  <si>
    <t>節水型トイレ（掃除しやすい機能を有するもの）</t>
  </si>
  <si>
    <t>節水型トイレ（掃除しやすい機能を有するもの）</t>
    <phoneticPr fontId="1"/>
  </si>
  <si>
    <t>高効率給湯器の設置</t>
    <rPh sb="5" eb="6">
      <t>ウツワ</t>
    </rPh>
    <phoneticPr fontId="1"/>
  </si>
  <si>
    <r>
      <rPr>
        <u/>
        <sz val="11"/>
        <color theme="1"/>
        <rFont val="ＭＳ Ｐゴシック"/>
        <family val="3"/>
        <charset val="128"/>
      </rPr>
      <t>【一戸建ての住宅】</t>
    </r>
    <r>
      <rPr>
        <sz val="11"/>
        <color theme="1"/>
        <rFont val="ＭＳ Ｐゴシック"/>
        <family val="3"/>
        <charset val="128"/>
      </rPr>
      <t>省エネ基準に相当するもの</t>
    </r>
    <rPh sb="9" eb="10">
      <t>ショウ</t>
    </rPh>
    <rPh sb="12" eb="14">
      <t>キジュン</t>
    </rPh>
    <rPh sb="15" eb="17">
      <t>ソウトウ</t>
    </rPh>
    <phoneticPr fontId="1"/>
  </si>
  <si>
    <r>
      <rPr>
        <u/>
        <sz val="11"/>
        <color theme="1"/>
        <rFont val="ＭＳ Ｐゴシック"/>
        <family val="3"/>
        <charset val="128"/>
      </rPr>
      <t>【一戸建ての住宅】</t>
    </r>
    <r>
      <rPr>
        <sz val="11"/>
        <color theme="1"/>
        <rFont val="ＭＳ Ｐゴシック"/>
        <family val="3"/>
        <charset val="128"/>
      </rPr>
      <t>ZEH水準に相当するもの</t>
    </r>
    <rPh sb="12" eb="14">
      <t>スイジュン</t>
    </rPh>
    <rPh sb="15" eb="17">
      <t>ソウトウ</t>
    </rPh>
    <phoneticPr fontId="1"/>
  </si>
  <si>
    <t>高効率給湯器の設置</t>
    <rPh sb="5" eb="6">
      <t>キ</t>
    </rPh>
    <phoneticPr fontId="1"/>
  </si>
  <si>
    <r>
      <t xml:space="preserve">
既存外壁、屋根・天井、床の断熱
</t>
    </r>
    <r>
      <rPr>
        <sz val="8"/>
        <rFont val="ＭＳ Ｐゴシック"/>
        <family val="3"/>
        <charset val="128"/>
      </rPr>
      <t>※ 住宅種別を入力すると、住宅種別に応じたモデル工事費が示されます。
※ 使用する断熱材の区分に応じた欄に数量を記載してください。</t>
    </r>
    <rPh sb="1" eb="3">
      <t>キソン</t>
    </rPh>
    <rPh sb="6" eb="8">
      <t>ヤネ</t>
    </rPh>
    <rPh sb="9" eb="11">
      <t>テンジョウ</t>
    </rPh>
    <rPh sb="12" eb="13">
      <t>ユカ</t>
    </rPh>
    <rPh sb="19" eb="21">
      <t>ジュウタク</t>
    </rPh>
    <rPh sb="21" eb="23">
      <t>シュベツ</t>
    </rPh>
    <rPh sb="24" eb="26">
      <t>ニュウリョク</t>
    </rPh>
    <rPh sb="30" eb="32">
      <t>ジュウタク</t>
    </rPh>
    <rPh sb="32" eb="34">
      <t>シュベツ</t>
    </rPh>
    <rPh sb="35" eb="36">
      <t>オウ</t>
    </rPh>
    <rPh sb="41" eb="44">
      <t>コウジヒ</t>
    </rPh>
    <rPh sb="45" eb="46">
      <t>シメ</t>
    </rPh>
    <rPh sb="54" eb="56">
      <t>シヨウ</t>
    </rPh>
    <rPh sb="58" eb="61">
      <t>ダンネツザイ</t>
    </rPh>
    <rPh sb="62" eb="64">
      <t>クブン</t>
    </rPh>
    <rPh sb="65" eb="66">
      <t>オウ</t>
    </rPh>
    <rPh sb="68" eb="69">
      <t>ラン</t>
    </rPh>
    <rPh sb="70" eb="72">
      <t>スウリョウ</t>
    </rPh>
    <rPh sb="73" eb="75">
      <t>キサイ</t>
    </rPh>
    <phoneticPr fontId="1"/>
  </si>
  <si>
    <r>
      <t>高効率給湯器
（</t>
    </r>
    <r>
      <rPr>
        <sz val="9"/>
        <rFont val="ＭＳ Ｐゴシック"/>
        <family val="3"/>
        <charset val="128"/>
      </rPr>
      <t>ﾋｰﾄﾎﾟﾝﾌﾟ給湯機
　潜熱回収型ｶﾞｽ給湯器
　潜熱回収型石油給湯機
　電気ﾋｰﾄﾎﾟﾝﾌﾟ・ｶﾞｽ瞬間式
　　併用型給湯器）</t>
    </r>
    <rPh sb="18" eb="19">
      <t>キ</t>
    </rPh>
    <rPh sb="43" eb="44">
      <t>キ</t>
    </rPh>
    <rPh sb="46" eb="48">
      <t>デンキ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</si>
</sst>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lt;=999]000;[&lt;=9999]000\-00;000\-0000"/>
    <numFmt numFmtId="178" formatCode="###&quot;-&quot;####"/>
    <numFmt numFmtId="179" formatCode="#,##0.00_ "/>
    <numFmt numFmtId="180" formatCode="#,##0_ "/>
    <numFmt numFmtId="181" formatCode="&quot;¥&quot;#,##0_);[Red]\(&quot;¥&quot;#,##0\)"/>
    <numFmt numFmtId="182" formatCode="#,##0.0;[Red]\-#,##0.0"/>
  </numFmts>
  <fonts count="4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u/>
      <sz val="10"/>
      <color rgb="FFFF0000"/>
      <name val="ＭＳ Ｐゴシック"/>
      <family val="3"/>
      <charset val="128"/>
    </font>
    <font>
      <sz val="12"/>
      <color theme="1"/>
      <name val="ＭＳ 明朝"/>
      <family val="1"/>
      <charset val="128"/>
    </font>
    <font>
      <sz val="12"/>
      <color rgb="FFFF0000"/>
      <name val="ＭＳ 明朝"/>
      <family val="1"/>
      <charset val="128"/>
    </font>
    <font>
      <sz val="8"/>
      <color theme="1"/>
      <name val="ＭＳ 明朝"/>
      <family val="1"/>
      <charset val="128"/>
    </font>
    <font>
      <b/>
      <sz val="12"/>
      <color theme="1"/>
      <name val="ＭＳ 明朝"/>
      <family val="1"/>
      <charset val="128"/>
    </font>
    <font>
      <sz val="36"/>
      <color theme="1"/>
      <name val="ＭＳ 明朝"/>
      <family val="1"/>
      <charset val="128"/>
    </font>
    <font>
      <sz val="12"/>
      <name val="ＭＳ 明朝"/>
      <family val="1"/>
      <charset val="128"/>
    </font>
    <font>
      <u/>
      <sz val="11"/>
      <color theme="10"/>
      <name val="游ゴシック"/>
      <family val="2"/>
      <charset val="128"/>
      <scheme val="minor"/>
    </font>
    <font>
      <b/>
      <u/>
      <sz val="10"/>
      <color rgb="FFFFFF00"/>
      <name val="ＭＳ Ｐゴシック"/>
      <family val="3"/>
      <charset val="128"/>
    </font>
    <font>
      <b/>
      <sz val="10"/>
      <color rgb="FFFFFF00"/>
      <name val="ＭＳ Ｐゴシック"/>
      <family val="3"/>
      <charset val="128"/>
    </font>
    <font>
      <sz val="12"/>
      <color rgb="FFFFFF00"/>
      <name val="ＭＳ 明朝"/>
      <family val="1"/>
      <charset val="128"/>
    </font>
    <font>
      <i/>
      <u/>
      <sz val="10"/>
      <color rgb="FFFFFF00"/>
      <name val="ＭＳ Ｐゴシック"/>
      <family val="3"/>
      <charset val="128"/>
    </font>
    <font>
      <sz val="8"/>
      <color rgb="FFFF0000"/>
      <name val="ＭＳ 明朝"/>
      <family val="1"/>
      <charset val="128"/>
    </font>
    <font>
      <b/>
      <i/>
      <sz val="12"/>
      <color theme="1"/>
      <name val="ＭＳ 明朝"/>
      <family val="1"/>
      <charset val="128"/>
    </font>
    <font>
      <b/>
      <sz val="12"/>
      <color rgb="FFFFFF00"/>
      <name val="ＭＳ Ｐゴシック"/>
      <family val="3"/>
      <charset val="128"/>
    </font>
    <font>
      <b/>
      <i/>
      <sz val="11"/>
      <color rgb="FFFFFF00"/>
      <name val="ＭＳ Ｐゴシック"/>
      <family val="3"/>
      <charset val="128"/>
    </font>
    <font>
      <sz val="36"/>
      <color rgb="FFFF0000"/>
      <name val="ＭＳ 明朝"/>
      <family val="1"/>
      <charset val="128"/>
    </font>
    <font>
      <b/>
      <sz val="14"/>
      <color indexed="81"/>
      <name val="ＭＳ Ｐゴシック"/>
      <family val="3"/>
      <charset val="128"/>
    </font>
    <font>
      <sz val="12"/>
      <color rgb="FF00B0F0"/>
      <name val="ＭＳ 明朝"/>
      <family val="1"/>
      <charset val="128"/>
    </font>
    <font>
      <sz val="11"/>
      <color theme="1"/>
      <name val="游ゴシック"/>
      <family val="2"/>
      <scheme val="minor"/>
    </font>
    <font>
      <sz val="11"/>
      <color theme="1"/>
      <name val="ＭＳ Ｐゴシック"/>
      <family val="3"/>
      <charset val="128"/>
    </font>
    <font>
      <sz val="6"/>
      <name val="游ゴシック"/>
      <family val="3"/>
      <charset val="128"/>
      <scheme val="minor"/>
    </font>
    <font>
      <sz val="14"/>
      <color theme="1"/>
      <name val="ＭＳ Ｐゴシック"/>
      <family val="3"/>
      <charset val="128"/>
    </font>
    <font>
      <sz val="11"/>
      <name val="ＭＳ Ｐゴシック"/>
      <family val="3"/>
      <charset val="128"/>
    </font>
    <font>
      <sz val="9"/>
      <color theme="1"/>
      <name val="ＭＳ Ｐゴシック"/>
      <family val="3"/>
      <charset val="128"/>
    </font>
    <font>
      <sz val="6"/>
      <color theme="1"/>
      <name val="ＭＳ Ｐゴシック"/>
      <family val="3"/>
      <charset val="128"/>
    </font>
    <font>
      <u/>
      <sz val="11"/>
      <color rgb="FFFF0000"/>
      <name val="ＭＳ Ｐゴシック"/>
      <family val="3"/>
      <charset val="128"/>
    </font>
    <font>
      <sz val="9"/>
      <color rgb="FF000000"/>
      <name val="Meiryo UI"/>
      <family val="3"/>
      <charset val="128"/>
    </font>
    <font>
      <sz val="11"/>
      <color theme="1"/>
      <name val="ＭＳ 明朝"/>
      <family val="1"/>
      <charset val="128"/>
    </font>
    <font>
      <sz val="11"/>
      <color rgb="FFFF0000"/>
      <name val="ＭＳ 明朝"/>
      <family val="1"/>
      <charset val="128"/>
    </font>
    <font>
      <sz val="11"/>
      <color rgb="FFFFFF00"/>
      <name val="ＭＳ 明朝"/>
      <family val="1"/>
      <charset val="128"/>
    </font>
    <font>
      <sz val="13"/>
      <color theme="1"/>
      <name val="ＭＳ Ｐゴシック"/>
      <family val="3"/>
      <charset val="128"/>
    </font>
    <font>
      <u/>
      <sz val="11"/>
      <color theme="1"/>
      <name val="ＭＳ Ｐゴシック"/>
      <family val="3"/>
      <charset val="128"/>
    </font>
    <font>
      <sz val="13"/>
      <name val="ＭＳ Ｐゴシック"/>
      <family val="3"/>
      <charset val="128"/>
    </font>
    <font>
      <sz val="14"/>
      <name val="ＭＳ Ｐゴシック"/>
      <family val="3"/>
      <charset val="128"/>
    </font>
    <font>
      <sz val="8"/>
      <name val="ＭＳ Ｐゴシック"/>
      <family val="3"/>
      <charset val="128"/>
    </font>
    <font>
      <sz val="9"/>
      <name val="ＭＳ Ｐゴシック"/>
      <family val="3"/>
      <charset val="128"/>
    </font>
  </fonts>
  <fills count="13">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9" tint="0.39997558519241921"/>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7" tint="0.59999389629810485"/>
        <bgColor indexed="64"/>
      </patternFill>
    </fill>
    <fill>
      <patternFill patternType="solid">
        <fgColor rgb="FFD9D9D9"/>
        <bgColor indexed="64"/>
      </patternFill>
    </fill>
    <fill>
      <patternFill patternType="solid">
        <fgColor theme="0"/>
        <bgColor indexed="64"/>
      </patternFill>
    </fill>
    <fill>
      <patternFill patternType="solid">
        <fgColor theme="9"/>
        <bgColor indexed="64"/>
      </patternFill>
    </fill>
  </fills>
  <borders count="15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1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theme="1"/>
      </left>
      <right style="thin">
        <color theme="1"/>
      </right>
      <top style="thin">
        <color theme="1"/>
      </top>
      <bottom style="thin">
        <color theme="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diagonal/>
    </border>
    <border>
      <left/>
      <right style="thin">
        <color auto="1"/>
      </right>
      <top style="dotted">
        <color auto="1"/>
      </top>
      <bottom/>
      <diagonal/>
    </border>
    <border>
      <left style="thin">
        <color theme="1"/>
      </left>
      <right style="thin">
        <color theme="1"/>
      </right>
      <top style="thin">
        <color theme="1"/>
      </top>
      <bottom/>
      <diagonal/>
    </border>
    <border diagonalUp="1">
      <left style="thin">
        <color theme="1"/>
      </left>
      <right style="thin">
        <color theme="1"/>
      </right>
      <top style="thin">
        <color theme="1"/>
      </top>
      <bottom style="thin">
        <color theme="1"/>
      </bottom>
      <diagonal style="thin">
        <color auto="1"/>
      </diagonal>
    </border>
    <border>
      <left/>
      <right/>
      <top/>
      <bottom style="thick">
        <color rgb="FFFF0000"/>
      </bottom>
      <diagonal/>
    </border>
    <border>
      <left style="thick">
        <color rgb="FFFF0000"/>
      </left>
      <right style="thin">
        <color auto="1"/>
      </right>
      <top style="thick">
        <color rgb="FFFF0000"/>
      </top>
      <bottom style="thick">
        <color rgb="FFFF0000"/>
      </bottom>
      <diagonal/>
    </border>
    <border>
      <left style="thin">
        <color auto="1"/>
      </left>
      <right style="thin">
        <color auto="1"/>
      </right>
      <top style="thick">
        <color rgb="FFFF0000"/>
      </top>
      <bottom style="thick">
        <color rgb="FFFF0000"/>
      </bottom>
      <diagonal/>
    </border>
    <border>
      <left style="thin">
        <color auto="1"/>
      </left>
      <right style="thick">
        <color rgb="FFFF0000"/>
      </right>
      <top style="thick">
        <color rgb="FFFF0000"/>
      </top>
      <bottom style="thick">
        <color rgb="FFFF0000"/>
      </bottom>
      <diagonal/>
    </border>
    <border>
      <left style="thick">
        <color rgb="FFFF0000"/>
      </left>
      <right style="thin">
        <color indexed="64"/>
      </right>
      <top style="thick">
        <color rgb="FFFF0000"/>
      </top>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thin">
        <color indexed="64"/>
      </right>
      <top/>
      <bottom style="thick">
        <color rgb="FFFF0000"/>
      </bottom>
      <diagonal/>
    </border>
    <border>
      <left style="thin">
        <color indexed="64"/>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thick">
        <color rgb="FFFF0000"/>
      </left>
      <right style="thin">
        <color theme="1"/>
      </right>
      <top style="thick">
        <color rgb="FFFF0000"/>
      </top>
      <bottom/>
      <diagonal/>
    </border>
    <border>
      <left style="thin">
        <color theme="1"/>
      </left>
      <right style="thin">
        <color theme="1"/>
      </right>
      <top style="thick">
        <color rgb="FFFF0000"/>
      </top>
      <bottom style="thin">
        <color theme="1"/>
      </bottom>
      <diagonal/>
    </border>
    <border>
      <left style="thin">
        <color theme="1"/>
      </left>
      <right style="thick">
        <color rgb="FFFF0000"/>
      </right>
      <top style="thick">
        <color rgb="FFFF0000"/>
      </top>
      <bottom style="thin">
        <color theme="1"/>
      </bottom>
      <diagonal/>
    </border>
    <border>
      <left style="thick">
        <color rgb="FFFF0000"/>
      </left>
      <right style="thin">
        <color theme="1"/>
      </right>
      <top/>
      <bottom style="thin">
        <color theme="1"/>
      </bottom>
      <diagonal/>
    </border>
    <border>
      <left style="thin">
        <color theme="1"/>
      </left>
      <right style="thick">
        <color rgb="FFFF0000"/>
      </right>
      <top style="thin">
        <color theme="1"/>
      </top>
      <bottom style="thin">
        <color theme="1"/>
      </bottom>
      <diagonal/>
    </border>
    <border>
      <left style="thick">
        <color rgb="FFFF0000"/>
      </left>
      <right style="thin">
        <color theme="1"/>
      </right>
      <top style="thin">
        <color theme="1"/>
      </top>
      <bottom style="thin">
        <color theme="1"/>
      </bottom>
      <diagonal/>
    </border>
    <border>
      <left style="thin">
        <color theme="1"/>
      </left>
      <right style="thick">
        <color rgb="FFFF0000"/>
      </right>
      <top style="thin">
        <color theme="1"/>
      </top>
      <bottom/>
      <diagonal/>
    </border>
    <border diagonalUp="1">
      <left style="thin">
        <color theme="1"/>
      </left>
      <right style="thick">
        <color rgb="FFFF0000"/>
      </right>
      <top style="thin">
        <color theme="1"/>
      </top>
      <bottom style="thin">
        <color theme="1"/>
      </bottom>
      <diagonal style="thin">
        <color auto="1"/>
      </diagonal>
    </border>
    <border>
      <left style="thick">
        <color rgb="FFFF0000"/>
      </left>
      <right style="thin">
        <color theme="1"/>
      </right>
      <top style="thin">
        <color theme="1"/>
      </top>
      <bottom style="thick">
        <color rgb="FFFF0000"/>
      </bottom>
      <diagonal/>
    </border>
    <border>
      <left style="thin">
        <color theme="1"/>
      </left>
      <right style="thin">
        <color theme="1"/>
      </right>
      <top style="thin">
        <color theme="1"/>
      </top>
      <bottom style="thick">
        <color rgb="FFFF0000"/>
      </bottom>
      <diagonal/>
    </border>
    <border>
      <left style="thin">
        <color theme="1"/>
      </left>
      <right style="thick">
        <color rgb="FFFF0000"/>
      </right>
      <top style="thin">
        <color theme="1"/>
      </top>
      <bottom style="thick">
        <color rgb="FFFF0000"/>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bottom/>
      <diagonal/>
    </border>
    <border>
      <left/>
      <right style="thin">
        <color theme="1"/>
      </right>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top/>
      <bottom style="thick">
        <color rgb="FFFF0000"/>
      </bottom>
      <diagonal/>
    </border>
    <border>
      <left/>
      <right style="thin">
        <color theme="1"/>
      </right>
      <top/>
      <bottom style="thick">
        <color rgb="FFFF0000"/>
      </bottom>
      <diagonal/>
    </border>
    <border>
      <left style="thin">
        <color theme="1"/>
      </left>
      <right style="thin">
        <color theme="1"/>
      </right>
      <top/>
      <bottom style="thick">
        <color rgb="FFFF0000"/>
      </bottom>
      <diagonal/>
    </border>
    <border>
      <left style="thin">
        <color theme="1"/>
      </left>
      <right style="thick">
        <color rgb="FFFF0000"/>
      </right>
      <top/>
      <bottom/>
      <diagonal/>
    </border>
    <border>
      <left style="thin">
        <color theme="1"/>
      </left>
      <right style="thick">
        <color rgb="FFFF0000"/>
      </right>
      <top/>
      <bottom style="thick">
        <color rgb="FFFF0000"/>
      </bottom>
      <diagonal/>
    </border>
    <border>
      <left style="thick">
        <color rgb="FFFF0000"/>
      </left>
      <right style="thin">
        <color indexed="64"/>
      </right>
      <top/>
      <bottom/>
      <diagonal/>
    </border>
    <border>
      <left style="thick">
        <color rgb="FFFF0000"/>
      </left>
      <right style="thin">
        <color indexed="64"/>
      </right>
      <top/>
      <bottom style="thick">
        <color rgb="FFFF0000"/>
      </bottom>
      <diagonal/>
    </border>
    <border>
      <left/>
      <right/>
      <top style="thick">
        <color rgb="FFFF0000"/>
      </top>
      <bottom/>
      <diagonal/>
    </border>
    <border>
      <left style="thick">
        <color rgb="FFFF0000"/>
      </left>
      <right style="thin">
        <color indexed="64"/>
      </right>
      <top style="thin">
        <color indexed="64"/>
      </top>
      <bottom/>
      <diagonal/>
    </border>
    <border>
      <left style="thin">
        <color indexed="64"/>
      </left>
      <right/>
      <top/>
      <bottom style="thick">
        <color rgb="FFFF0000"/>
      </bottom>
      <diagonal/>
    </border>
    <border>
      <left/>
      <right style="thin">
        <color indexed="64"/>
      </right>
      <top/>
      <bottom style="thick">
        <color rgb="FFFF0000"/>
      </bottom>
      <diagonal/>
    </border>
    <border>
      <left style="thin">
        <color indexed="64"/>
      </left>
      <right style="thick">
        <color rgb="FFFF0000"/>
      </right>
      <top/>
      <bottom style="thick">
        <color rgb="FFFF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right/>
      <top/>
      <bottom style="double">
        <color indexed="64"/>
      </bottom>
      <diagonal/>
    </border>
    <border>
      <left style="medium">
        <color indexed="64"/>
      </left>
      <right style="thin">
        <color indexed="64"/>
      </right>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top style="hair">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tted">
        <color auto="1"/>
      </right>
      <top/>
      <bottom/>
      <diagonal/>
    </border>
    <border>
      <left style="dotted">
        <color auto="1"/>
      </left>
      <right/>
      <top/>
      <bottom/>
      <diagonal/>
    </border>
    <border>
      <left/>
      <right style="dotted">
        <color indexed="64"/>
      </right>
      <top style="thin">
        <color indexed="64"/>
      </top>
      <bottom/>
      <diagonal/>
    </border>
    <border>
      <left/>
      <right style="dotted">
        <color indexed="64"/>
      </right>
      <top/>
      <bottom style="thin">
        <color indexed="64"/>
      </bottom>
      <diagonal/>
    </border>
    <border>
      <left style="thick">
        <color rgb="FFFF0000"/>
      </left>
      <right/>
      <top/>
      <bottom/>
      <diagonal/>
    </border>
    <border>
      <left style="thick">
        <color rgb="FFFF0000"/>
      </left>
      <right/>
      <top/>
      <bottom style="thick">
        <color rgb="FFFF000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bottom style="double">
        <color indexed="64"/>
      </bottom>
      <diagonal/>
    </border>
    <border>
      <left/>
      <right style="medium">
        <color indexed="64"/>
      </right>
      <top/>
      <bottom style="medium">
        <color indexed="64"/>
      </bottom>
      <diagonal/>
    </border>
    <border>
      <left style="medium">
        <color indexed="64"/>
      </left>
      <right/>
      <top/>
      <bottom style="double">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22" fillId="0" borderId="0"/>
    <xf numFmtId="38" fontId="22" fillId="0" borderId="0" applyFont="0" applyFill="0" applyBorder="0" applyAlignment="0" applyProtection="0">
      <alignment vertical="center"/>
    </xf>
  </cellStyleXfs>
  <cellXfs count="1014">
    <xf numFmtId="0" fontId="0" fillId="0" borderId="0" xfId="0">
      <alignment vertical="center"/>
    </xf>
    <xf numFmtId="0" fontId="3" fillId="0" borderId="0" xfId="0" applyFont="1" applyAlignment="1" applyProtection="1">
      <alignment horizontal="left" vertical="top"/>
    </xf>
    <xf numFmtId="0" fontId="4" fillId="0" borderId="0" xfId="0" applyFont="1" applyFill="1" applyAlignment="1" applyProtection="1">
      <alignment vertical="center" wrapText="1"/>
    </xf>
    <xf numFmtId="0" fontId="4" fillId="0" borderId="0" xfId="0" applyFont="1" applyFill="1" applyAlignment="1" applyProtection="1">
      <alignment horizontal="left" vertical="center" wrapText="1"/>
    </xf>
    <xf numFmtId="0" fontId="4" fillId="0" borderId="14" xfId="0" applyFont="1" applyFill="1" applyBorder="1" applyAlignment="1" applyProtection="1">
      <alignment vertical="center" wrapText="1"/>
    </xf>
    <xf numFmtId="0" fontId="4" fillId="0" borderId="0" xfId="0" applyFont="1" applyFill="1" applyAlignment="1" applyProtection="1">
      <alignment vertical="center" wrapText="1"/>
    </xf>
    <xf numFmtId="0" fontId="4" fillId="0" borderId="15" xfId="0" applyFont="1" applyFill="1" applyBorder="1" applyAlignment="1" applyProtection="1">
      <alignment vertical="center" wrapText="1"/>
    </xf>
    <xf numFmtId="0" fontId="4" fillId="0" borderId="16" xfId="0" applyFont="1" applyFill="1" applyBorder="1" applyAlignment="1" applyProtection="1">
      <alignment vertical="center" wrapText="1"/>
    </xf>
    <xf numFmtId="0" fontId="4" fillId="0" borderId="11" xfId="0" applyFont="1" applyFill="1" applyBorder="1" applyAlignment="1" applyProtection="1">
      <alignment vertical="center" wrapText="1"/>
    </xf>
    <xf numFmtId="0" fontId="4" fillId="0" borderId="0"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3"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9" xfId="0" applyFont="1" applyFill="1" applyBorder="1" applyAlignment="1" applyProtection="1">
      <alignment vertical="center" wrapText="1"/>
    </xf>
    <xf numFmtId="0" fontId="4" fillId="0" borderId="9" xfId="0" applyFont="1" applyFill="1" applyBorder="1" applyAlignment="1" applyProtection="1">
      <alignment horizontal="center" vertical="center" wrapText="1"/>
    </xf>
    <xf numFmtId="0" fontId="4" fillId="0" borderId="0" xfId="0" applyFont="1" applyFill="1" applyAlignment="1" applyProtection="1">
      <alignment vertical="center" shrinkToFit="1"/>
    </xf>
    <xf numFmtId="0" fontId="4" fillId="0" borderId="9" xfId="0" applyFont="1" applyFill="1" applyBorder="1" applyAlignment="1" applyProtection="1">
      <alignment horizontal="center" vertical="center" shrinkToFit="1"/>
    </xf>
    <xf numFmtId="0" fontId="4" fillId="0" borderId="0" xfId="0" applyFont="1" applyFill="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1" xfId="0" applyFont="1" applyFill="1" applyBorder="1" applyAlignment="1" applyProtection="1">
      <alignment vertical="center" wrapText="1"/>
    </xf>
    <xf numFmtId="0" fontId="7" fillId="0" borderId="0" xfId="0" applyFont="1" applyFill="1" applyAlignment="1" applyProtection="1">
      <alignment horizontal="center" vertical="center" wrapText="1"/>
    </xf>
    <xf numFmtId="0" fontId="4" fillId="0" borderId="0" xfId="0" applyFont="1" applyFill="1" applyBorder="1" applyAlignment="1" applyProtection="1">
      <alignment horizontal="right" vertical="center" wrapText="1"/>
    </xf>
    <xf numFmtId="0" fontId="4" fillId="0" borderId="1"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16" xfId="0" applyFont="1" applyFill="1" applyBorder="1" applyAlignment="1">
      <alignment vertical="center" wrapText="1"/>
    </xf>
    <xf numFmtId="0" fontId="4" fillId="0" borderId="12" xfId="0" applyFont="1" applyFill="1" applyBorder="1" applyAlignment="1">
      <alignment vertical="center" wrapText="1"/>
    </xf>
    <xf numFmtId="0" fontId="4" fillId="0" borderId="15"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3"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5" xfId="0" applyFont="1" applyFill="1" applyBorder="1" applyAlignment="1">
      <alignment horizontal="center" vertical="center" wrapText="1"/>
    </xf>
    <xf numFmtId="0" fontId="4" fillId="0" borderId="1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9" xfId="0" applyFont="1" applyFill="1" applyBorder="1" applyAlignment="1">
      <alignment horizontal="center" vertical="center" wrapText="1"/>
    </xf>
    <xf numFmtId="0" fontId="4" fillId="0" borderId="19" xfId="0" applyFont="1" applyFill="1" applyBorder="1" applyAlignment="1" applyProtection="1">
      <alignment horizontal="left" vertical="center" shrinkToFit="1"/>
    </xf>
    <xf numFmtId="0" fontId="4" fillId="0" borderId="30" xfId="0" applyFont="1" applyFill="1" applyBorder="1" applyAlignment="1" applyProtection="1">
      <alignment horizontal="left" vertical="center" shrinkToFit="1"/>
    </xf>
    <xf numFmtId="0" fontId="4" fillId="0" borderId="2" xfId="0" applyFont="1" applyFill="1" applyBorder="1" applyAlignment="1" applyProtection="1">
      <alignment horizontal="left" vertical="center" shrinkToFit="1"/>
    </xf>
    <xf numFmtId="0" fontId="6" fillId="0" borderId="0" xfId="0" applyFont="1" applyFill="1" applyAlignment="1" applyProtection="1">
      <alignment vertical="center" wrapText="1"/>
    </xf>
    <xf numFmtId="0" fontId="5" fillId="0" borderId="0" xfId="0" applyFont="1" applyFill="1" applyAlignment="1" applyProtection="1">
      <alignment vertical="center" wrapText="1"/>
    </xf>
    <xf numFmtId="0" fontId="4" fillId="4" borderId="0" xfId="0" applyFont="1" applyFill="1" applyAlignment="1" applyProtection="1">
      <alignment vertical="center" wrapText="1"/>
    </xf>
    <xf numFmtId="0" fontId="9" fillId="5" borderId="33" xfId="0" applyFont="1" applyFill="1" applyBorder="1" applyAlignment="1" applyProtection="1">
      <alignment horizontal="center" vertical="center" wrapText="1"/>
    </xf>
    <xf numFmtId="0" fontId="9" fillId="5" borderId="34" xfId="0" applyFont="1" applyFill="1" applyBorder="1" applyAlignment="1" applyProtection="1">
      <alignment horizontal="center" vertical="center" wrapText="1"/>
    </xf>
    <xf numFmtId="0" fontId="4" fillId="6" borderId="0" xfId="0" applyFont="1" applyFill="1" applyAlignment="1" applyProtection="1">
      <alignment vertical="center" wrapText="1"/>
    </xf>
    <xf numFmtId="0" fontId="4" fillId="6" borderId="0" xfId="0" applyFont="1" applyFill="1" applyAlignment="1" applyProtection="1">
      <alignment horizontal="left" vertical="center" shrinkToFit="1"/>
    </xf>
    <xf numFmtId="0" fontId="5" fillId="6" borderId="0" xfId="0" applyFont="1" applyFill="1" applyAlignment="1" applyProtection="1">
      <alignment horizontal="left" vertical="center" shrinkToFit="1"/>
    </xf>
    <xf numFmtId="0" fontId="4" fillId="6" borderId="0" xfId="0" applyFont="1" applyFill="1" applyAlignment="1" applyProtection="1">
      <alignment vertical="center" shrinkToFit="1"/>
    </xf>
    <xf numFmtId="0" fontId="4" fillId="6" borderId="0" xfId="0" applyFont="1" applyFill="1" applyBorder="1" applyAlignment="1" applyProtection="1">
      <alignment horizontal="left" vertical="center" shrinkToFit="1"/>
    </xf>
    <xf numFmtId="0" fontId="5" fillId="6" borderId="0" xfId="0" applyFont="1" applyFill="1" applyBorder="1" applyAlignment="1" applyProtection="1">
      <alignment horizontal="left" vertical="center" shrinkToFit="1"/>
    </xf>
    <xf numFmtId="0" fontId="5" fillId="6" borderId="0" xfId="0" applyFont="1" applyFill="1" applyAlignment="1" applyProtection="1">
      <alignment vertical="center" shrinkToFit="1"/>
    </xf>
    <xf numFmtId="0" fontId="4" fillId="6" borderId="0" xfId="0" applyFont="1" applyFill="1" applyBorder="1" applyAlignment="1" applyProtection="1">
      <alignment vertical="center" shrinkToFit="1"/>
    </xf>
    <xf numFmtId="0" fontId="6" fillId="6" borderId="0" xfId="0" applyFont="1" applyFill="1" applyAlignment="1" applyProtection="1">
      <alignment vertical="center" wrapText="1"/>
    </xf>
    <xf numFmtId="0" fontId="5" fillId="6" borderId="0" xfId="0" applyFont="1" applyFill="1" applyAlignment="1" applyProtection="1">
      <alignment vertical="center" wrapText="1"/>
    </xf>
    <xf numFmtId="0" fontId="4" fillId="3" borderId="2" xfId="0" applyFont="1" applyFill="1" applyBorder="1" applyAlignment="1" applyProtection="1">
      <alignment horizontal="left" vertical="center" shrinkToFit="1"/>
      <protection locked="0"/>
    </xf>
    <xf numFmtId="0" fontId="4" fillId="2" borderId="2" xfId="0" applyFont="1" applyFill="1" applyBorder="1" applyAlignment="1" applyProtection="1">
      <alignment horizontal="left" vertical="center" shrinkToFit="1"/>
      <protection locked="0"/>
    </xf>
    <xf numFmtId="0" fontId="5" fillId="0" borderId="39" xfId="0" applyFont="1" applyFill="1" applyBorder="1" applyAlignment="1" applyProtection="1">
      <alignment horizontal="left" vertical="center" shrinkToFit="1"/>
    </xf>
    <xf numFmtId="0" fontId="4" fillId="2" borderId="42" xfId="0" applyFont="1" applyFill="1" applyBorder="1" applyAlignment="1" applyProtection="1">
      <alignment horizontal="left" vertical="center" shrinkToFit="1"/>
      <protection locked="0"/>
    </xf>
    <xf numFmtId="0" fontId="5" fillId="0" borderId="43" xfId="0" applyFont="1" applyFill="1" applyBorder="1" applyAlignment="1" applyProtection="1">
      <alignment horizontal="left" vertical="center" shrinkToFit="1"/>
    </xf>
    <xf numFmtId="0" fontId="4" fillId="0" borderId="0" xfId="0" applyFont="1" applyFill="1" applyAlignment="1" applyProtection="1">
      <alignment vertical="center"/>
    </xf>
    <xf numFmtId="0" fontId="4" fillId="0" borderId="0" xfId="0" applyFont="1" applyFill="1" applyAlignment="1" applyProtection="1">
      <alignment vertical="center" wrapText="1"/>
    </xf>
    <xf numFmtId="0" fontId="4" fillId="7" borderId="2" xfId="0" applyFont="1" applyFill="1" applyBorder="1" applyAlignment="1" applyProtection="1">
      <alignment horizontal="left" vertical="center" shrinkToFit="1"/>
      <protection locked="0"/>
    </xf>
    <xf numFmtId="181" fontId="4" fillId="7" borderId="2" xfId="0" applyNumberFormat="1" applyFont="1" applyFill="1" applyBorder="1" applyAlignment="1" applyProtection="1">
      <alignment vertical="center" wrapText="1"/>
    </xf>
    <xf numFmtId="0" fontId="5" fillId="0" borderId="39" xfId="0" applyFont="1" applyFill="1" applyBorder="1" applyAlignment="1" applyProtection="1">
      <alignment vertical="center"/>
    </xf>
    <xf numFmtId="0" fontId="5" fillId="0" borderId="52" xfId="0" applyFont="1" applyFill="1" applyBorder="1" applyAlignment="1" applyProtection="1">
      <alignment horizontal="left" vertical="center" shrinkToFit="1"/>
    </xf>
    <xf numFmtId="0" fontId="5" fillId="0" borderId="54" xfId="0" applyFont="1" applyFill="1" applyBorder="1" applyAlignment="1" applyProtection="1">
      <alignment horizontal="left" vertical="center" shrinkToFit="1"/>
    </xf>
    <xf numFmtId="0" fontId="5" fillId="0" borderId="55" xfId="0" applyFont="1" applyFill="1" applyBorder="1" applyAlignment="1" applyProtection="1">
      <alignment horizontal="left" vertical="center" shrinkToFit="1"/>
    </xf>
    <xf numFmtId="0" fontId="5" fillId="0" borderId="58" xfId="0" applyFont="1" applyFill="1" applyBorder="1" applyAlignment="1" applyProtection="1">
      <alignment horizontal="left" vertical="center" shrinkToFit="1"/>
    </xf>
    <xf numFmtId="0" fontId="4" fillId="2" borderId="19" xfId="0" applyFont="1" applyFill="1" applyBorder="1" applyAlignment="1" applyProtection="1">
      <alignment horizontal="left" vertical="center" shrinkToFit="1"/>
      <protection locked="0"/>
    </xf>
    <xf numFmtId="0" fontId="4" fillId="3" borderId="19" xfId="0" applyFont="1" applyFill="1" applyBorder="1" applyAlignment="1" applyProtection="1">
      <alignment horizontal="left" vertical="center" shrinkToFit="1"/>
      <protection locked="0"/>
    </xf>
    <xf numFmtId="0" fontId="4" fillId="2" borderId="29" xfId="0" applyFont="1" applyFill="1" applyBorder="1" applyAlignment="1" applyProtection="1">
      <alignment horizontal="left" vertical="center" shrinkToFit="1"/>
      <protection locked="0"/>
    </xf>
    <xf numFmtId="179" fontId="4" fillId="2" borderId="19" xfId="0" applyNumberFormat="1" applyFont="1" applyFill="1" applyBorder="1" applyAlignment="1" applyProtection="1">
      <alignment horizontal="left" vertical="center" shrinkToFit="1"/>
      <protection locked="0"/>
    </xf>
    <xf numFmtId="176" fontId="4" fillId="2" borderId="57" xfId="0" applyNumberFormat="1" applyFont="1" applyFill="1" applyBorder="1" applyAlignment="1" applyProtection="1">
      <alignment horizontal="left" vertical="center" shrinkToFit="1"/>
      <protection locked="0"/>
    </xf>
    <xf numFmtId="180" fontId="4" fillId="2" borderId="42" xfId="0" applyNumberFormat="1" applyFont="1" applyFill="1" applyBorder="1" applyAlignment="1" applyProtection="1">
      <alignment horizontal="left" vertical="center" shrinkToFit="1"/>
      <protection locked="0"/>
    </xf>
    <xf numFmtId="0" fontId="4" fillId="3" borderId="2" xfId="0" applyFont="1" applyFill="1" applyBorder="1" applyAlignment="1" applyProtection="1">
      <alignment vertical="center" shrinkToFit="1"/>
      <protection locked="0"/>
    </xf>
    <xf numFmtId="0" fontId="5" fillId="0" borderId="39" xfId="0" applyFont="1" applyFill="1" applyBorder="1" applyAlignment="1" applyProtection="1">
      <alignment vertical="center" shrinkToFit="1"/>
    </xf>
    <xf numFmtId="0" fontId="4" fillId="3" borderId="42" xfId="0" applyFont="1" applyFill="1" applyBorder="1" applyAlignment="1" applyProtection="1">
      <alignment vertical="center" shrinkToFit="1"/>
      <protection locked="0"/>
    </xf>
    <xf numFmtId="0" fontId="5" fillId="0" borderId="43" xfId="0" applyFont="1" applyFill="1" applyBorder="1" applyAlignment="1" applyProtection="1">
      <alignment vertical="center" shrinkToFit="1"/>
    </xf>
    <xf numFmtId="0" fontId="11" fillId="0" borderId="0" xfId="0" applyFont="1" applyBorder="1" applyAlignment="1" applyProtection="1">
      <alignment horizontal="left" vertical="top"/>
    </xf>
    <xf numFmtId="0" fontId="13" fillId="0" borderId="0" xfId="0" applyFont="1" applyFill="1" applyAlignment="1" applyProtection="1">
      <alignment vertical="center"/>
    </xf>
    <xf numFmtId="0" fontId="12" fillId="0" borderId="3" xfId="0" applyFont="1" applyBorder="1" applyAlignment="1" applyProtection="1">
      <alignment horizontal="left" vertical="top"/>
    </xf>
    <xf numFmtId="0" fontId="11" fillId="0" borderId="0" xfId="0" applyFont="1" applyAlignment="1" applyProtection="1">
      <alignment horizontal="left" vertical="top"/>
    </xf>
    <xf numFmtId="0" fontId="12" fillId="0" borderId="0" xfId="0" applyFont="1" applyBorder="1" applyAlignment="1" applyProtection="1">
      <alignment horizontal="left" vertical="top"/>
    </xf>
    <xf numFmtId="0" fontId="14" fillId="0" borderId="0" xfId="1" applyFont="1" applyFill="1" applyAlignment="1" applyProtection="1">
      <alignment vertical="center"/>
    </xf>
    <xf numFmtId="181" fontId="4" fillId="2" borderId="2" xfId="0" applyNumberFormat="1" applyFont="1" applyFill="1" applyBorder="1" applyAlignment="1" applyProtection="1">
      <alignment vertical="center" shrinkToFit="1"/>
      <protection locked="0"/>
    </xf>
    <xf numFmtId="0" fontId="4" fillId="7" borderId="2" xfId="0" applyFont="1" applyFill="1" applyBorder="1" applyAlignment="1" applyProtection="1">
      <alignment horizontal="left" vertical="center" shrinkToFit="1"/>
    </xf>
    <xf numFmtId="0" fontId="4" fillId="0" borderId="0" xfId="0" applyFont="1" applyFill="1" applyAlignment="1" applyProtection="1">
      <alignment vertical="center" wrapText="1"/>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Fill="1">
      <alignment vertical="center"/>
    </xf>
    <xf numFmtId="0" fontId="4" fillId="0" borderId="0" xfId="0" applyFont="1" applyFill="1" applyAlignment="1">
      <alignment horizontal="lef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Border="1" applyAlignment="1">
      <alignment horizontal="center" vertical="center"/>
    </xf>
    <xf numFmtId="0" fontId="4" fillId="0" borderId="1" xfId="0" applyFont="1" applyBorder="1">
      <alignment vertical="center"/>
    </xf>
    <xf numFmtId="0" fontId="4" fillId="0" borderId="0" xfId="0" applyFont="1" applyAlignment="1">
      <alignment horizontal="center" vertical="center"/>
    </xf>
    <xf numFmtId="0" fontId="4" fillId="0" borderId="15" xfId="0" applyFont="1" applyBorder="1">
      <alignment vertical="center"/>
    </xf>
    <xf numFmtId="0" fontId="4" fillId="0" borderId="16" xfId="0" applyFont="1" applyBorder="1">
      <alignment vertical="center"/>
    </xf>
    <xf numFmtId="0" fontId="4" fillId="0" borderId="0" xfId="0" applyFont="1" applyBorder="1" applyAlignment="1">
      <alignment vertical="center"/>
    </xf>
    <xf numFmtId="0" fontId="4" fillId="0" borderId="0" xfId="0" applyFont="1" applyBorder="1">
      <alignment vertical="center"/>
    </xf>
    <xf numFmtId="0" fontId="4" fillId="0" borderId="0" xfId="0" applyFont="1" applyFill="1" applyBorder="1">
      <alignment vertical="center"/>
    </xf>
    <xf numFmtId="0" fontId="4" fillId="0" borderId="0" xfId="0" applyFont="1" applyFill="1" applyBorder="1" applyAlignment="1">
      <alignment horizontal="left" vertical="top"/>
    </xf>
    <xf numFmtId="0" fontId="4" fillId="0" borderId="16" xfId="0" applyFont="1" applyBorder="1" applyAlignment="1">
      <alignment horizontal="center" vertical="center"/>
    </xf>
    <xf numFmtId="0" fontId="4" fillId="0" borderId="12" xfId="0" applyFont="1" applyBorder="1" applyAlignment="1">
      <alignment vertical="center"/>
    </xf>
    <xf numFmtId="0" fontId="4" fillId="0" borderId="12" xfId="0" applyFont="1" applyBorder="1">
      <alignment vertical="center"/>
    </xf>
    <xf numFmtId="0" fontId="4" fillId="0" borderId="1" xfId="0" applyFont="1" applyBorder="1" applyAlignment="1">
      <alignment vertical="center"/>
    </xf>
    <xf numFmtId="0" fontId="4" fillId="0" borderId="13" xfId="0" applyFont="1" applyBorder="1" applyAlignment="1">
      <alignment horizontal="center" vertical="center"/>
    </xf>
    <xf numFmtId="0" fontId="4" fillId="0" borderId="0" xfId="0" applyFont="1" applyFill="1" applyAlignment="1" applyProtection="1">
      <alignment vertical="center" wrapText="1"/>
    </xf>
    <xf numFmtId="0" fontId="4" fillId="0" borderId="69" xfId="0" applyFont="1" applyFill="1" applyBorder="1" applyAlignment="1" applyProtection="1">
      <alignment vertical="center" shrinkToFit="1"/>
    </xf>
    <xf numFmtId="0" fontId="4" fillId="0" borderId="19" xfId="0" applyFont="1" applyFill="1" applyBorder="1" applyAlignment="1" applyProtection="1">
      <alignment horizontal="left" vertical="center" shrinkToFit="1"/>
    </xf>
    <xf numFmtId="0" fontId="4" fillId="4" borderId="0" xfId="0" applyFont="1" applyFill="1" applyAlignment="1" applyProtection="1">
      <alignment vertical="center" wrapText="1"/>
    </xf>
    <xf numFmtId="0" fontId="4" fillId="0" borderId="0" xfId="0" applyFont="1" applyFill="1" applyAlignment="1" applyProtection="1">
      <alignment vertical="center" wrapText="1"/>
    </xf>
    <xf numFmtId="0" fontId="5" fillId="8" borderId="0" xfId="0" applyFont="1" applyFill="1">
      <alignment vertical="center"/>
    </xf>
    <xf numFmtId="0" fontId="4" fillId="9" borderId="0" xfId="0" applyFont="1" applyFill="1" applyAlignment="1" applyProtection="1">
      <alignment vertical="center" wrapText="1"/>
    </xf>
    <xf numFmtId="0" fontId="4" fillId="9" borderId="0" xfId="0" applyFont="1" applyFill="1" applyAlignment="1" applyProtection="1">
      <alignment horizontal="left" vertical="center" shrinkToFit="1"/>
    </xf>
    <xf numFmtId="0" fontId="5" fillId="9" borderId="0" xfId="0" applyFont="1" applyFill="1" applyAlignment="1" applyProtection="1">
      <alignment horizontal="left" vertical="center" shrinkToFit="1"/>
    </xf>
    <xf numFmtId="0" fontId="6" fillId="9" borderId="0" xfId="0" applyFont="1" applyFill="1" applyAlignment="1" applyProtection="1">
      <alignment vertical="center" wrapText="1"/>
    </xf>
    <xf numFmtId="0" fontId="5" fillId="9" borderId="0" xfId="0" applyFont="1" applyFill="1" applyAlignment="1" applyProtection="1">
      <alignment vertical="center" wrapText="1"/>
    </xf>
    <xf numFmtId="0" fontId="6" fillId="4" borderId="0" xfId="0" applyFont="1" applyFill="1" applyAlignment="1" applyProtection="1">
      <alignment vertical="center" wrapText="1"/>
    </xf>
    <xf numFmtId="0" fontId="5" fillId="4" borderId="0" xfId="0" applyFont="1" applyFill="1" applyAlignment="1" applyProtection="1">
      <alignment vertical="center" wrapText="1"/>
    </xf>
    <xf numFmtId="0" fontId="4" fillId="4" borderId="0" xfId="0" applyFont="1" applyFill="1" applyBorder="1" applyAlignment="1" applyProtection="1">
      <alignment horizontal="left" vertical="center" shrinkToFit="1"/>
    </xf>
    <xf numFmtId="0" fontId="4" fillId="4" borderId="0" xfId="0" applyFont="1" applyFill="1" applyBorder="1" applyAlignment="1" applyProtection="1">
      <alignment horizontal="left" vertical="center"/>
    </xf>
    <xf numFmtId="0" fontId="0" fillId="4" borderId="0" xfId="0" applyFill="1" applyBorder="1" applyAlignment="1">
      <alignment horizontal="left" vertical="center"/>
    </xf>
    <xf numFmtId="0" fontId="4" fillId="4" borderId="0" xfId="0" applyNumberFormat="1" applyFont="1" applyFill="1" applyBorder="1" applyAlignment="1" applyProtection="1">
      <alignment horizontal="left" vertical="center" shrinkToFit="1"/>
      <protection locked="0"/>
    </xf>
    <xf numFmtId="0" fontId="5" fillId="4" borderId="0" xfId="0" applyFont="1" applyFill="1" applyBorder="1" applyAlignment="1" applyProtection="1">
      <alignment horizontal="left" vertical="center" shrinkToFit="1"/>
    </xf>
    <xf numFmtId="177" fontId="4" fillId="2" borderId="2" xfId="0" applyNumberFormat="1" applyFont="1" applyFill="1" applyBorder="1" applyAlignment="1" applyProtection="1">
      <alignment horizontal="left" vertical="center" shrinkToFit="1"/>
      <protection locked="0"/>
    </xf>
    <xf numFmtId="0" fontId="4" fillId="2" borderId="2" xfId="0" applyNumberFormat="1" applyFont="1" applyFill="1" applyBorder="1" applyAlignment="1" applyProtection="1">
      <alignment horizontal="left" vertical="center" shrinkToFit="1"/>
      <protection locked="0"/>
    </xf>
    <xf numFmtId="0" fontId="5" fillId="7" borderId="7" xfId="0" applyFont="1" applyFill="1" applyBorder="1" applyAlignment="1" applyProtection="1">
      <alignment horizontal="center" vertical="center" shrinkToFit="1"/>
      <protection locked="0"/>
    </xf>
    <xf numFmtId="0" fontId="4" fillId="2" borderId="42" xfId="0" applyNumberFormat="1" applyFont="1" applyFill="1" applyBorder="1" applyAlignment="1" applyProtection="1">
      <alignment horizontal="left" vertical="center" shrinkToFit="1"/>
      <protection locked="0"/>
    </xf>
    <xf numFmtId="0" fontId="17" fillId="0" borderId="0" xfId="0" applyFont="1" applyBorder="1" applyAlignment="1" applyProtection="1">
      <alignment horizontal="left" vertical="top"/>
    </xf>
    <xf numFmtId="0" fontId="18" fillId="0" borderId="3" xfId="0" applyFont="1" applyBorder="1" applyAlignment="1" applyProtection="1">
      <alignment horizontal="left" vertical="top"/>
    </xf>
    <xf numFmtId="0" fontId="0" fillId="4" borderId="0" xfId="0" applyFill="1" applyBorder="1" applyAlignment="1">
      <alignment horizontal="left" vertical="center" shrinkToFit="1"/>
    </xf>
    <xf numFmtId="0" fontId="4" fillId="4" borderId="0" xfId="0" applyFont="1" applyFill="1" applyBorder="1" applyAlignment="1" applyProtection="1">
      <alignment horizontal="left" vertical="center" textRotation="255" shrinkToFit="1"/>
    </xf>
    <xf numFmtId="0" fontId="4" fillId="4" borderId="77" xfId="0" applyFont="1" applyFill="1" applyBorder="1" applyAlignment="1" applyProtection="1">
      <alignment vertical="center" shrinkToFit="1"/>
      <protection locked="0"/>
    </xf>
    <xf numFmtId="0" fontId="4" fillId="4" borderId="0" xfId="0" applyFont="1" applyFill="1" applyBorder="1" applyAlignment="1" applyProtection="1">
      <alignment vertical="center" shrinkToFit="1"/>
    </xf>
    <xf numFmtId="0" fontId="4" fillId="4" borderId="0" xfId="0" applyFont="1" applyFill="1" applyAlignment="1" applyProtection="1">
      <alignment vertical="center" shrinkToFit="1"/>
    </xf>
    <xf numFmtId="0" fontId="5" fillId="4" borderId="0" xfId="0" applyFont="1" applyFill="1" applyAlignment="1" applyProtection="1">
      <alignment vertical="center" shrinkToFit="1"/>
    </xf>
    <xf numFmtId="0" fontId="4" fillId="2" borderId="9" xfId="0" applyFont="1" applyFill="1" applyBorder="1" applyAlignment="1">
      <alignment vertical="center" shrinkToFit="1"/>
    </xf>
    <xf numFmtId="0" fontId="4" fillId="2" borderId="10" xfId="0" applyFont="1" applyFill="1" applyBorder="1" applyAlignment="1">
      <alignment vertical="center" shrinkToFit="1"/>
    </xf>
    <xf numFmtId="0" fontId="4" fillId="3" borderId="2" xfId="0" applyFont="1" applyFill="1" applyBorder="1" applyAlignment="1">
      <alignment vertical="center" shrinkToFit="1"/>
    </xf>
    <xf numFmtId="0" fontId="4" fillId="0" borderId="30" xfId="0" applyFont="1" applyFill="1" applyBorder="1" applyAlignment="1" applyProtection="1">
      <alignment horizontal="left" vertical="center" shrinkToFit="1"/>
      <protection locked="0"/>
    </xf>
    <xf numFmtId="179" fontId="4" fillId="7" borderId="19" xfId="0" applyNumberFormat="1" applyFont="1" applyFill="1" applyBorder="1" applyAlignment="1" applyProtection="1">
      <alignment horizontal="left" vertical="center" shrinkToFit="1"/>
    </xf>
    <xf numFmtId="181" fontId="4" fillId="7" borderId="2" xfId="0" applyNumberFormat="1" applyFont="1" applyFill="1" applyBorder="1" applyAlignment="1" applyProtection="1">
      <alignment vertical="center" shrinkToFit="1"/>
    </xf>
    <xf numFmtId="0" fontId="4" fillId="0" borderId="9" xfId="0" applyFont="1" applyFill="1" applyBorder="1" applyAlignment="1" applyProtection="1">
      <alignment horizontal="center" vertical="center" wrapText="1"/>
    </xf>
    <xf numFmtId="0" fontId="4" fillId="0" borderId="0" xfId="0" applyFont="1" applyFill="1" applyAlignment="1" applyProtection="1">
      <alignment horizontal="left" vertical="center" wrapText="1"/>
    </xf>
    <xf numFmtId="0" fontId="5" fillId="8" borderId="9" xfId="0" applyFont="1" applyFill="1" applyBorder="1" applyAlignment="1" applyProtection="1">
      <alignment horizontal="center" vertical="center" shrinkToFit="1"/>
    </xf>
    <xf numFmtId="0" fontId="4" fillId="0" borderId="0" xfId="0" applyFont="1" applyFill="1" applyBorder="1" applyAlignment="1" applyProtection="1">
      <alignment horizontal="left" vertical="center" wrapText="1"/>
    </xf>
    <xf numFmtId="0" fontId="7" fillId="0" borderId="0" xfId="0" applyFont="1" applyFill="1" applyAlignment="1" applyProtection="1">
      <alignment horizontal="center" vertical="center" wrapText="1"/>
    </xf>
    <xf numFmtId="0" fontId="4" fillId="0" borderId="0" xfId="0" applyFont="1" applyFill="1" applyAlignment="1" applyProtection="1">
      <alignment vertical="center" wrapText="1"/>
    </xf>
    <xf numFmtId="0" fontId="4" fillId="0" borderId="0" xfId="0" applyFont="1" applyFill="1" applyBorder="1" applyAlignment="1" applyProtection="1">
      <alignment horizontal="center" vertical="center" wrapText="1"/>
    </xf>
    <xf numFmtId="0" fontId="4" fillId="0" borderId="0" xfId="0" applyFont="1" applyFill="1" applyAlignment="1" applyProtection="1">
      <alignment horizontal="center" vertical="center" wrapText="1"/>
    </xf>
    <xf numFmtId="0" fontId="5" fillId="2" borderId="0" xfId="0" applyFont="1" applyFill="1" applyAlignment="1" applyProtection="1">
      <alignment horizontal="center" vertical="center" shrinkToFit="1"/>
      <protection locked="0"/>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0" xfId="0" applyFont="1" applyFill="1" applyAlignment="1" applyProtection="1">
      <alignment horizontal="left" vertical="center" wrapText="1"/>
    </xf>
    <xf numFmtId="0" fontId="4" fillId="0" borderId="0" xfId="0" applyFont="1" applyFill="1" applyAlignment="1" applyProtection="1">
      <alignment horizontal="center" vertical="center" wrapText="1"/>
    </xf>
    <xf numFmtId="0" fontId="4" fillId="0" borderId="0" xfId="0" applyFont="1" applyFill="1" applyAlignment="1" applyProtection="1">
      <alignment vertical="center" wrapText="1"/>
    </xf>
    <xf numFmtId="0" fontId="4" fillId="0" borderId="0" xfId="0" applyFont="1" applyFill="1" applyBorder="1" applyAlignment="1" applyProtection="1">
      <alignment horizontal="center" vertical="center" wrapText="1"/>
    </xf>
    <xf numFmtId="0" fontId="4"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0" xfId="0" applyFont="1" applyAlignment="1">
      <alignment horizontal="left" vertical="center"/>
    </xf>
    <xf numFmtId="0" fontId="4" fillId="7" borderId="2" xfId="0" applyFont="1" applyFill="1" applyBorder="1" applyAlignment="1">
      <alignment vertical="center" shrinkToFit="1"/>
    </xf>
    <xf numFmtId="0" fontId="5" fillId="0" borderId="81" xfId="0" applyFont="1" applyFill="1" applyBorder="1" applyAlignment="1" applyProtection="1">
      <alignment horizontal="left" vertical="center" shrinkToFit="1"/>
    </xf>
    <xf numFmtId="0" fontId="4" fillId="0" borderId="0" xfId="0" applyFont="1" applyFill="1" applyAlignment="1" applyProtection="1">
      <alignment vertical="center"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left" vertical="center"/>
    </xf>
    <xf numFmtId="0" fontId="4" fillId="0" borderId="15" xfId="0" applyFont="1" applyBorder="1" applyAlignment="1">
      <alignment horizontal="center" vertical="center"/>
    </xf>
    <xf numFmtId="0" fontId="4" fillId="0" borderId="0" xfId="0" applyFont="1" applyBorder="1" applyAlignment="1">
      <alignment horizontal="left" vertical="center"/>
    </xf>
    <xf numFmtId="0" fontId="4" fillId="0" borderId="13" xfId="0" applyFont="1" applyBorder="1" applyAlignment="1">
      <alignment horizontal="left" vertical="center"/>
    </xf>
    <xf numFmtId="0" fontId="23" fillId="0" borderId="0" xfId="2" applyFont="1" applyAlignment="1">
      <alignment vertical="center"/>
    </xf>
    <xf numFmtId="38" fontId="23" fillId="0" borderId="0" xfId="3" applyFont="1">
      <alignment vertical="center"/>
    </xf>
    <xf numFmtId="0" fontId="23" fillId="0" borderId="0" xfId="2" applyFont="1" applyAlignment="1">
      <alignment horizontal="center" vertical="center"/>
    </xf>
    <xf numFmtId="0" fontId="26" fillId="0" borderId="0" xfId="2" applyFont="1" applyAlignment="1">
      <alignment vertical="center"/>
    </xf>
    <xf numFmtId="9" fontId="23" fillId="0" borderId="2" xfId="3" applyNumberFormat="1" applyFont="1" applyBorder="1">
      <alignment vertical="center"/>
    </xf>
    <xf numFmtId="9" fontId="23" fillId="0" borderId="0" xfId="2" applyNumberFormat="1" applyFont="1" applyAlignment="1">
      <alignment vertical="center"/>
    </xf>
    <xf numFmtId="0" fontId="23" fillId="0" borderId="0" xfId="2" applyFont="1" applyBorder="1" applyAlignment="1">
      <alignment vertical="center"/>
    </xf>
    <xf numFmtId="38" fontId="23" fillId="0" borderId="5" xfId="3" applyFont="1" applyBorder="1">
      <alignment vertical="center"/>
    </xf>
    <xf numFmtId="0" fontId="23" fillId="0" borderId="7" xfId="2" applyFont="1" applyBorder="1" applyAlignment="1">
      <alignment horizontal="center" vertical="center" wrapText="1"/>
    </xf>
    <xf numFmtId="0" fontId="23" fillId="0" borderId="108" xfId="2" applyFont="1" applyBorder="1" applyAlignment="1">
      <alignment horizontal="center" vertical="center" wrapText="1"/>
    </xf>
    <xf numFmtId="0" fontId="23" fillId="0" borderId="121" xfId="2" applyFont="1" applyFill="1" applyBorder="1" applyAlignment="1">
      <alignment horizontal="center" vertical="center" wrapText="1"/>
    </xf>
    <xf numFmtId="0" fontId="23" fillId="0" borderId="0" xfId="2" applyFont="1" applyAlignment="1">
      <alignment horizontal="right" vertical="center"/>
    </xf>
    <xf numFmtId="0" fontId="23" fillId="0" borderId="124" xfId="2" applyFont="1" applyFill="1" applyBorder="1" applyAlignment="1">
      <alignment horizontal="center" vertical="center" wrapText="1"/>
    </xf>
    <xf numFmtId="38" fontId="23" fillId="12" borderId="4" xfId="3" applyFont="1" applyFill="1" applyBorder="1">
      <alignment vertical="center"/>
    </xf>
    <xf numFmtId="38" fontId="23" fillId="12" borderId="5" xfId="3" applyFont="1" applyFill="1" applyBorder="1">
      <alignment vertical="center"/>
    </xf>
    <xf numFmtId="38" fontId="23" fillId="12" borderId="7" xfId="3" applyFont="1" applyFill="1" applyBorder="1">
      <alignment vertical="center"/>
    </xf>
    <xf numFmtId="38" fontId="23" fillId="12" borderId="0" xfId="3" applyFont="1" applyFill="1" applyBorder="1">
      <alignment vertical="center"/>
    </xf>
    <xf numFmtId="0" fontId="23" fillId="0" borderId="128" xfId="2" applyFont="1" applyBorder="1" applyAlignment="1">
      <alignment horizontal="center" vertical="center" wrapText="1"/>
    </xf>
    <xf numFmtId="38" fontId="23" fillId="0" borderId="0" xfId="2" applyNumberFormat="1" applyFont="1" applyAlignment="1">
      <alignment vertical="center"/>
    </xf>
    <xf numFmtId="0" fontId="23" fillId="0" borderId="12" xfId="2" applyFont="1" applyBorder="1" applyAlignment="1">
      <alignment horizontal="center" vertical="center" wrapText="1"/>
    </xf>
    <xf numFmtId="0" fontId="23" fillId="0" borderId="10" xfId="2" applyFont="1" applyBorder="1" applyAlignment="1">
      <alignment horizontal="center" vertical="center" wrapText="1"/>
    </xf>
    <xf numFmtId="0" fontId="23" fillId="0" borderId="16" xfId="2" applyFont="1" applyBorder="1" applyAlignment="1">
      <alignment horizontal="center" vertical="center" wrapText="1"/>
    </xf>
    <xf numFmtId="38" fontId="23" fillId="0" borderId="0" xfId="3" applyFont="1" applyBorder="1">
      <alignment vertical="center"/>
    </xf>
    <xf numFmtId="38" fontId="23" fillId="0" borderId="0" xfId="3" applyFont="1" applyBorder="1" applyAlignment="1">
      <alignment horizontal="center" vertical="center"/>
    </xf>
    <xf numFmtId="0" fontId="23" fillId="0" borderId="11" xfId="2" applyFont="1" applyBorder="1" applyAlignment="1">
      <alignment horizontal="left" vertical="center" wrapText="1"/>
    </xf>
    <xf numFmtId="0" fontId="23" fillId="0" borderId="13" xfId="2" applyFont="1" applyBorder="1" applyAlignment="1">
      <alignment horizontal="center" vertical="center" wrapText="1"/>
    </xf>
    <xf numFmtId="38" fontId="23" fillId="0" borderId="0" xfId="2" applyNumberFormat="1" applyFont="1" applyBorder="1" applyAlignment="1">
      <alignment vertical="center"/>
    </xf>
    <xf numFmtId="0" fontId="23" fillId="0" borderId="11" xfId="2" applyFont="1" applyBorder="1" applyAlignment="1">
      <alignment vertical="center"/>
    </xf>
    <xf numFmtId="0" fontId="23" fillId="0" borderId="83" xfId="2" applyFont="1" applyBorder="1" applyAlignment="1">
      <alignment horizontal="center" vertical="center" wrapText="1"/>
    </xf>
    <xf numFmtId="49" fontId="23" fillId="0" borderId="0" xfId="2" applyNumberFormat="1" applyFont="1" applyBorder="1" applyAlignment="1" applyProtection="1">
      <alignment horizontal="center" vertical="center"/>
      <protection locked="0"/>
    </xf>
    <xf numFmtId="0" fontId="4" fillId="4" borderId="0" xfId="0" applyFont="1" applyFill="1" applyAlignment="1" applyProtection="1">
      <alignment vertical="center" wrapText="1"/>
    </xf>
    <xf numFmtId="0" fontId="4" fillId="0" borderId="0" xfId="0" applyFont="1" applyFill="1" applyAlignment="1" applyProtection="1">
      <alignment vertical="center" wrapText="1"/>
    </xf>
    <xf numFmtId="0" fontId="4" fillId="0" borderId="0" xfId="0" applyFont="1" applyBorder="1" applyAlignment="1">
      <alignment horizontal="left" vertical="center"/>
    </xf>
    <xf numFmtId="0" fontId="4" fillId="0" borderId="13" xfId="0" applyFont="1" applyBorder="1" applyAlignment="1">
      <alignment horizontal="left" vertical="center"/>
    </xf>
    <xf numFmtId="3" fontId="23" fillId="0" borderId="134" xfId="2" applyNumberFormat="1" applyFont="1" applyBorder="1" applyAlignment="1">
      <alignment horizontal="right" vertical="center" wrapText="1"/>
    </xf>
    <xf numFmtId="3" fontId="23" fillId="0" borderId="86" xfId="2" applyNumberFormat="1" applyFont="1" applyBorder="1" applyAlignment="1">
      <alignment horizontal="right" vertical="center" wrapText="1"/>
    </xf>
    <xf numFmtId="181" fontId="4" fillId="7" borderId="2" xfId="0" applyNumberFormat="1" applyFont="1" applyFill="1" applyBorder="1" applyAlignment="1" applyProtection="1">
      <alignment vertical="center" shrinkToFit="1"/>
      <protection locked="0"/>
    </xf>
    <xf numFmtId="0" fontId="31" fillId="6" borderId="0" xfId="0" applyFont="1" applyFill="1" applyAlignment="1" applyProtection="1">
      <alignment vertical="center" wrapText="1"/>
    </xf>
    <xf numFmtId="0" fontId="33" fillId="0" borderId="0" xfId="0" applyFont="1" applyFill="1" applyAlignment="1" applyProtection="1">
      <alignment vertical="center"/>
    </xf>
    <xf numFmtId="0" fontId="31" fillId="0" borderId="0" xfId="0" applyFont="1" applyFill="1" applyAlignment="1" applyProtection="1">
      <alignment vertical="center"/>
    </xf>
    <xf numFmtId="0" fontId="31" fillId="0" borderId="0" xfId="0" applyFont="1" applyFill="1" applyAlignment="1" applyProtection="1">
      <alignment vertical="center" wrapText="1"/>
    </xf>
    <xf numFmtId="176" fontId="4" fillId="2" borderId="2" xfId="0" applyNumberFormat="1" applyFont="1" applyFill="1" applyBorder="1" applyAlignment="1" applyProtection="1">
      <alignment vertical="top" wrapText="1" shrinkToFit="1"/>
      <protection locked="0"/>
    </xf>
    <xf numFmtId="38" fontId="23" fillId="7" borderId="131" xfId="3" applyFont="1" applyFill="1" applyBorder="1" applyAlignment="1">
      <alignment horizontal="right" vertical="center" wrapText="1"/>
    </xf>
    <xf numFmtId="38" fontId="23" fillId="7" borderId="132" xfId="3" applyFont="1" applyFill="1" applyBorder="1" applyAlignment="1">
      <alignment horizontal="right" vertical="center" wrapText="1"/>
    </xf>
    <xf numFmtId="38" fontId="23" fillId="7" borderId="133" xfId="3" applyFont="1" applyFill="1" applyBorder="1" applyAlignment="1">
      <alignment horizontal="right" vertical="center" wrapText="1"/>
    </xf>
    <xf numFmtId="38" fontId="23" fillId="7" borderId="82" xfId="3" applyFont="1" applyFill="1" applyBorder="1" applyAlignment="1">
      <alignment horizontal="right" vertical="center" wrapText="1"/>
    </xf>
    <xf numFmtId="0" fontId="23" fillId="2" borderId="6" xfId="2" applyFont="1" applyFill="1" applyBorder="1" applyAlignment="1">
      <alignment horizontal="center" vertical="center" wrapText="1"/>
    </xf>
    <xf numFmtId="38" fontId="23" fillId="2" borderId="133" xfId="3" applyFont="1" applyFill="1" applyBorder="1" applyAlignment="1">
      <alignment horizontal="right" vertical="center" wrapText="1"/>
    </xf>
    <xf numFmtId="38" fontId="23" fillId="2" borderId="140" xfId="3" applyFont="1" applyFill="1" applyBorder="1" applyAlignment="1">
      <alignment horizontal="right" vertical="center" wrapText="1"/>
    </xf>
    <xf numFmtId="38" fontId="23" fillId="7" borderId="112" xfId="3" applyFont="1" applyFill="1" applyBorder="1" applyAlignment="1">
      <alignment horizontal="right" vertical="center" wrapText="1"/>
    </xf>
    <xf numFmtId="38" fontId="23" fillId="7" borderId="130" xfId="3" applyFont="1" applyFill="1" applyBorder="1" applyAlignment="1">
      <alignment horizontal="right" vertical="center" wrapText="1"/>
    </xf>
    <xf numFmtId="0" fontId="23" fillId="0" borderId="110" xfId="2" applyFont="1" applyFill="1" applyBorder="1" applyAlignment="1">
      <alignment horizontal="left" vertical="center" wrapText="1"/>
    </xf>
    <xf numFmtId="0" fontId="23" fillId="0" borderId="113" xfId="2" applyFont="1" applyFill="1" applyBorder="1" applyAlignment="1">
      <alignment horizontal="center" vertical="center" wrapText="1"/>
    </xf>
    <xf numFmtId="0" fontId="4" fillId="0" borderId="0" xfId="0" applyFont="1" applyBorder="1" applyAlignment="1">
      <alignment horizontal="center" vertical="center"/>
    </xf>
    <xf numFmtId="0" fontId="4" fillId="0" borderId="143" xfId="0" applyFont="1" applyBorder="1" applyAlignment="1">
      <alignment horizontal="center" vertical="center"/>
    </xf>
    <xf numFmtId="0" fontId="4" fillId="0" borderId="13" xfId="0" applyFont="1" applyBorder="1" applyAlignment="1">
      <alignment vertical="center"/>
    </xf>
    <xf numFmtId="0" fontId="4" fillId="0" borderId="13" xfId="0" applyFont="1" applyBorder="1">
      <alignment vertical="center"/>
    </xf>
    <xf numFmtId="0" fontId="4" fillId="0" borderId="145" xfId="0" applyFont="1" applyBorder="1">
      <alignment vertical="center"/>
    </xf>
    <xf numFmtId="0" fontId="4" fillId="0" borderId="143" xfId="0" applyFont="1" applyBorder="1">
      <alignment vertical="center"/>
    </xf>
    <xf numFmtId="0" fontId="4" fillId="0" borderId="11" xfId="0" applyFont="1" applyBorder="1" applyAlignment="1">
      <alignment vertical="center"/>
    </xf>
    <xf numFmtId="0" fontId="4" fillId="0" borderId="12" xfId="0" applyFont="1" applyBorder="1" applyAlignment="1">
      <alignment horizontal="center" vertical="center"/>
    </xf>
    <xf numFmtId="0" fontId="4" fillId="0" borderId="146" xfId="0" applyFont="1" applyBorder="1" applyAlignment="1">
      <alignment horizontal="center" vertical="center"/>
    </xf>
    <xf numFmtId="3" fontId="5" fillId="0" borderId="15" xfId="0" applyNumberFormat="1" applyFont="1" applyFill="1" applyBorder="1" applyAlignment="1">
      <alignment horizontal="center" vertical="center"/>
    </xf>
    <xf numFmtId="0" fontId="4" fillId="0" borderId="15" xfId="0" applyFont="1" applyFill="1" applyBorder="1">
      <alignment vertical="center"/>
    </xf>
    <xf numFmtId="0" fontId="4" fillId="0" borderId="15" xfId="0" applyFont="1" applyFill="1" applyBorder="1" applyAlignment="1">
      <alignment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0" xfId="0" applyFont="1" applyAlignment="1">
      <alignment horizontal="left" vertical="center"/>
    </xf>
    <xf numFmtId="0" fontId="4" fillId="4" borderId="0" xfId="0" applyFont="1" applyFill="1" applyAlignment="1" applyProtection="1">
      <alignment vertical="center" wrapText="1"/>
    </xf>
    <xf numFmtId="0" fontId="4" fillId="0" borderId="19" xfId="0" applyFont="1" applyFill="1" applyBorder="1" applyAlignment="1" applyProtection="1">
      <alignment horizontal="left" vertical="center" shrinkToFit="1"/>
    </xf>
    <xf numFmtId="0" fontId="4" fillId="0" borderId="0" xfId="0" applyFont="1" applyFill="1" applyAlignment="1" applyProtection="1">
      <alignment vertical="center" wrapText="1"/>
    </xf>
    <xf numFmtId="0" fontId="4" fillId="0" borderId="0" xfId="0" applyFont="1" applyFill="1" applyBorder="1" applyAlignment="1" applyProtection="1">
      <alignment horizontal="left" vertical="center" wrapText="1"/>
    </xf>
    <xf numFmtId="0" fontId="23" fillId="0" borderId="2" xfId="2" applyFont="1" applyBorder="1" applyAlignment="1">
      <alignment horizontal="center" vertical="center" wrapText="1"/>
    </xf>
    <xf numFmtId="0" fontId="23" fillId="0" borderId="11" xfId="2" applyFont="1" applyBorder="1" applyAlignment="1">
      <alignment horizontal="left" vertical="center" wrapText="1"/>
    </xf>
    <xf numFmtId="0" fontId="23" fillId="0" borderId="13" xfId="2" applyFont="1" applyBorder="1" applyAlignment="1">
      <alignment horizontal="center" vertical="center" wrapText="1"/>
    </xf>
    <xf numFmtId="0" fontId="23" fillId="0" borderId="16" xfId="2" applyFont="1" applyBorder="1" applyAlignment="1">
      <alignment horizontal="center" vertical="center" wrapText="1"/>
    </xf>
    <xf numFmtId="0" fontId="23" fillId="0" borderId="12" xfId="2" applyFont="1" applyBorder="1" applyAlignment="1">
      <alignment horizontal="center" vertical="center" wrapText="1"/>
    </xf>
    <xf numFmtId="0" fontId="4" fillId="0" borderId="75" xfId="0" applyFont="1" applyFill="1" applyBorder="1" applyAlignment="1" applyProtection="1">
      <alignment vertical="center" shrinkToFit="1"/>
    </xf>
    <xf numFmtId="181" fontId="4" fillId="7" borderId="44" xfId="0" applyNumberFormat="1" applyFont="1" applyFill="1" applyBorder="1" applyAlignment="1" applyProtection="1">
      <alignment vertical="center" wrapText="1"/>
    </xf>
    <xf numFmtId="0" fontId="32" fillId="0" borderId="39" xfId="0" applyFont="1" applyFill="1" applyBorder="1" applyAlignment="1" applyProtection="1">
      <alignment horizontal="left" vertical="center" shrinkToFit="1"/>
    </xf>
    <xf numFmtId="0" fontId="4" fillId="0" borderId="76" xfId="0" applyFont="1" applyFill="1" applyBorder="1" applyAlignment="1" applyProtection="1">
      <alignment vertical="center" shrinkToFit="1"/>
    </xf>
    <xf numFmtId="0" fontId="23" fillId="0" borderId="7" xfId="2" applyFont="1" applyFill="1" applyBorder="1" applyAlignment="1">
      <alignment horizontal="center" vertical="center" wrapText="1"/>
    </xf>
    <xf numFmtId="0" fontId="23" fillId="2" borderId="116" xfId="2" applyFont="1" applyFill="1" applyBorder="1" applyAlignment="1">
      <alignment horizontal="center" vertical="center" wrapText="1"/>
    </xf>
    <xf numFmtId="0" fontId="23" fillId="2" borderId="8" xfId="2" applyFont="1" applyFill="1" applyBorder="1" applyAlignment="1">
      <alignment horizontal="center" vertical="center" wrapText="1"/>
    </xf>
    <xf numFmtId="0" fontId="23" fillId="2" borderId="118" xfId="2" applyFont="1" applyFill="1" applyBorder="1" applyAlignment="1">
      <alignment horizontal="center" vertical="center" wrapText="1"/>
    </xf>
    <xf numFmtId="181" fontId="4" fillId="7" borderId="44" xfId="0" applyNumberFormat="1" applyFont="1" applyFill="1" applyBorder="1" applyAlignment="1" applyProtection="1">
      <alignment horizontal="right" vertical="center" wrapText="1"/>
    </xf>
    <xf numFmtId="181" fontId="4" fillId="7" borderId="2" xfId="0" applyNumberFormat="1" applyFont="1" applyFill="1" applyBorder="1" applyAlignment="1" applyProtection="1">
      <alignment horizontal="right" vertical="center" shrinkToFit="1"/>
      <protection locked="0"/>
    </xf>
    <xf numFmtId="0" fontId="4" fillId="0" borderId="0" xfId="0" applyFont="1" applyFill="1" applyAlignment="1" applyProtection="1">
      <alignmen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49" fontId="4" fillId="0" borderId="0" xfId="0" applyNumberFormat="1" applyFont="1" applyFill="1" applyAlignment="1">
      <alignment vertical="center" wrapText="1"/>
    </xf>
    <xf numFmtId="0" fontId="5" fillId="0" borderId="0" xfId="0" applyFont="1" applyFill="1" applyAlignment="1">
      <alignment vertical="center" wrapText="1"/>
    </xf>
    <xf numFmtId="0" fontId="4" fillId="0" borderId="0" xfId="0" applyFont="1" applyFill="1" applyBorder="1" applyAlignment="1" applyProtection="1">
      <alignment horizontal="center" vertical="center" shrinkToFit="1"/>
    </xf>
    <xf numFmtId="0" fontId="4" fillId="0" borderId="76" xfId="0" applyFont="1" applyFill="1" applyBorder="1" applyAlignment="1" applyProtection="1">
      <alignment horizontal="center" vertical="center" shrinkToFit="1"/>
    </xf>
    <xf numFmtId="0" fontId="4" fillId="0" borderId="0" xfId="0" applyFont="1" applyFill="1" applyAlignment="1" applyProtection="1">
      <alignment vertical="center" wrapText="1"/>
    </xf>
    <xf numFmtId="0" fontId="4" fillId="0" borderId="0" xfId="0" applyFont="1" applyFill="1" applyAlignment="1" applyProtection="1">
      <alignment vertical="center" wrapText="1"/>
    </xf>
    <xf numFmtId="0" fontId="4" fillId="3" borderId="44" xfId="0" applyFont="1" applyFill="1" applyBorder="1" applyAlignment="1" applyProtection="1">
      <alignment horizontal="left" vertical="center" shrinkToFit="1"/>
      <protection locked="0"/>
    </xf>
    <xf numFmtId="0" fontId="4" fillId="0" borderId="9" xfId="0" applyFont="1" applyFill="1" applyBorder="1" applyAlignment="1" applyProtection="1">
      <alignment horizontal="center" vertical="center" wrapText="1"/>
    </xf>
    <xf numFmtId="0" fontId="4" fillId="0" borderId="0" xfId="0" applyFont="1" applyFill="1" applyAlignment="1" applyProtection="1">
      <alignment horizontal="left" vertical="center" wrapText="1"/>
    </xf>
    <xf numFmtId="0" fontId="4" fillId="0" borderId="0" xfId="0" applyFont="1" applyFill="1" applyBorder="1" applyAlignment="1" applyProtection="1">
      <alignment horizontal="left" vertical="center" wrapText="1"/>
    </xf>
    <xf numFmtId="0" fontId="4" fillId="0" borderId="0" xfId="0" applyFont="1" applyFill="1" applyAlignment="1" applyProtection="1">
      <alignment vertical="center" wrapText="1"/>
    </xf>
    <xf numFmtId="0" fontId="4" fillId="0" borderId="0" xfId="0" applyFont="1" applyFill="1" applyBorder="1" applyAlignment="1" applyProtection="1">
      <alignment vertical="center" wrapText="1"/>
    </xf>
    <xf numFmtId="0" fontId="5" fillId="0" borderId="2" xfId="0" applyFont="1" applyFill="1" applyBorder="1" applyAlignment="1" applyProtection="1">
      <alignment horizontal="center" vertical="center" shrinkToFit="1"/>
    </xf>
    <xf numFmtId="0" fontId="4" fillId="0" borderId="0" xfId="0" applyFont="1" applyFill="1" applyAlignment="1" applyProtection="1">
      <alignment horizontal="left" vertical="center" wrapText="1"/>
    </xf>
    <xf numFmtId="0" fontId="4" fillId="0"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0" fontId="4" fillId="0" borderId="0" xfId="0" applyFont="1" applyFill="1" applyAlignment="1" applyProtection="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Alignment="1" applyProtection="1">
      <alignment vertical="center" wrapText="1"/>
    </xf>
    <xf numFmtId="0" fontId="4" fillId="0" borderId="0" xfId="0" applyFont="1" applyAlignment="1">
      <alignment horizontal="left" vertical="center"/>
    </xf>
    <xf numFmtId="0" fontId="4" fillId="4" borderId="0" xfId="0" applyFont="1" applyFill="1" applyAlignment="1" applyProtection="1">
      <alignment vertical="center" wrapText="1"/>
    </xf>
    <xf numFmtId="0" fontId="4" fillId="0" borderId="0" xfId="0" applyFont="1" applyFill="1" applyAlignment="1" applyProtection="1">
      <alignment vertical="center" wrapText="1"/>
    </xf>
    <xf numFmtId="0" fontId="9" fillId="0" borderId="0" xfId="0" applyFont="1" applyFill="1" applyAlignment="1">
      <alignment vertical="center" wrapText="1"/>
    </xf>
    <xf numFmtId="0" fontId="7" fillId="0" borderId="35" xfId="0" applyFont="1" applyFill="1" applyBorder="1" applyAlignment="1" applyProtection="1">
      <alignment horizontal="left" vertical="center" shrinkToFit="1"/>
    </xf>
    <xf numFmtId="0" fontId="7" fillId="0" borderId="36" xfId="0" applyFont="1" applyFill="1" applyBorder="1" applyAlignment="1" applyProtection="1">
      <alignment horizontal="left" vertical="center" shrinkToFit="1"/>
    </xf>
    <xf numFmtId="0" fontId="7" fillId="0" borderId="37" xfId="0" applyFont="1" applyFill="1" applyBorder="1" applyAlignment="1" applyProtection="1">
      <alignment horizontal="left" vertical="center" shrinkToFit="1"/>
    </xf>
    <xf numFmtId="0" fontId="4" fillId="0" borderId="4" xfId="0" applyFont="1" applyFill="1" applyBorder="1" applyAlignment="1" applyProtection="1">
      <alignment horizontal="center" vertical="center" textRotation="255" shrinkToFit="1"/>
    </xf>
    <xf numFmtId="0" fontId="4" fillId="0" borderId="7" xfId="0" applyFont="1" applyFill="1" applyBorder="1" applyAlignment="1" applyProtection="1">
      <alignment horizontal="center" vertical="center" textRotation="255" shrinkToFit="1"/>
    </xf>
    <xf numFmtId="0" fontId="4" fillId="0" borderId="8" xfId="0" applyFont="1" applyFill="1" applyBorder="1" applyAlignment="1" applyProtection="1">
      <alignment horizontal="center" vertical="center" shrinkToFit="1"/>
    </xf>
    <xf numFmtId="0" fontId="4" fillId="0" borderId="10" xfId="0" applyFont="1" applyFill="1" applyBorder="1" applyAlignment="1" applyProtection="1">
      <alignment horizontal="center" vertical="center" shrinkToFit="1"/>
    </xf>
    <xf numFmtId="0" fontId="4" fillId="0" borderId="9" xfId="0" applyFont="1" applyFill="1" applyBorder="1" applyAlignment="1" applyProtection="1">
      <alignment horizontal="center" vertical="center" shrinkToFit="1"/>
    </xf>
    <xf numFmtId="0" fontId="4" fillId="0" borderId="8"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5" xfId="0" applyFont="1" applyFill="1" applyBorder="1" applyAlignment="1" applyProtection="1">
      <alignment horizontal="center" vertical="center" textRotation="255" shrinkToFit="1"/>
    </xf>
    <xf numFmtId="0" fontId="4" fillId="0" borderId="8" xfId="0" applyFont="1" applyFill="1" applyBorder="1" applyAlignment="1" applyProtection="1">
      <alignment horizontal="left" vertical="center" shrinkToFit="1"/>
    </xf>
    <xf numFmtId="0" fontId="4" fillId="0" borderId="10" xfId="0" applyFont="1" applyFill="1" applyBorder="1" applyAlignment="1" applyProtection="1">
      <alignment horizontal="left" vertical="center" shrinkToFit="1"/>
    </xf>
    <xf numFmtId="0" fontId="7" fillId="0" borderId="31" xfId="0" applyFont="1" applyFill="1" applyBorder="1" applyAlignment="1" applyProtection="1">
      <alignment horizontal="left" vertical="center" wrapText="1"/>
    </xf>
    <xf numFmtId="0" fontId="9" fillId="5" borderId="32" xfId="0" applyFont="1" applyFill="1" applyBorder="1" applyAlignment="1" applyProtection="1">
      <alignment horizontal="center" vertical="center" wrapText="1"/>
    </xf>
    <xf numFmtId="0" fontId="9" fillId="5" borderId="33" xfId="0" applyFont="1" applyFill="1" applyBorder="1" applyAlignment="1" applyProtection="1">
      <alignment horizontal="center" vertical="center" wrapText="1"/>
    </xf>
    <xf numFmtId="0" fontId="7" fillId="0" borderId="48" xfId="0" applyFont="1" applyFill="1" applyBorder="1" applyAlignment="1" applyProtection="1">
      <alignment horizontal="left" vertical="center" shrinkToFit="1"/>
    </xf>
    <xf numFmtId="0" fontId="7" fillId="0" borderId="49" xfId="0" applyFont="1" applyFill="1" applyBorder="1" applyAlignment="1" applyProtection="1">
      <alignment horizontal="left" vertical="center" shrinkToFit="1"/>
    </xf>
    <xf numFmtId="0" fontId="7" fillId="0" borderId="50" xfId="0" applyFont="1" applyFill="1" applyBorder="1" applyAlignment="1" applyProtection="1">
      <alignment horizontal="left" vertical="center" shrinkToFit="1"/>
    </xf>
    <xf numFmtId="0" fontId="4" fillId="0" borderId="59" xfId="0" applyFont="1" applyFill="1" applyBorder="1" applyAlignment="1" applyProtection="1">
      <alignment horizontal="left" vertical="center" shrinkToFit="1"/>
    </xf>
    <xf numFmtId="0" fontId="4" fillId="0" borderId="60" xfId="0" applyFont="1" applyFill="1" applyBorder="1" applyAlignment="1" applyProtection="1">
      <alignment horizontal="left" vertical="center" shrinkToFit="1"/>
    </xf>
    <xf numFmtId="0" fontId="4" fillId="0" borderId="61" xfId="0" applyFont="1" applyFill="1" applyBorder="1" applyAlignment="1" applyProtection="1">
      <alignment horizontal="left" vertical="center" shrinkToFit="1"/>
    </xf>
    <xf numFmtId="0" fontId="4" fillId="0" borderId="62" xfId="0" applyFont="1" applyFill="1" applyBorder="1" applyAlignment="1" applyProtection="1">
      <alignment horizontal="left" vertical="center" shrinkToFit="1"/>
    </xf>
    <xf numFmtId="0" fontId="4" fillId="0" borderId="63" xfId="0" applyFont="1" applyFill="1" applyBorder="1" applyAlignment="1" applyProtection="1">
      <alignment horizontal="left" vertical="center" shrinkToFit="1"/>
    </xf>
    <xf numFmtId="0" fontId="4" fillId="0" borderId="64" xfId="0" applyFont="1" applyFill="1" applyBorder="1" applyAlignment="1" applyProtection="1">
      <alignment horizontal="left" vertical="center" shrinkToFit="1"/>
    </xf>
    <xf numFmtId="0" fontId="4" fillId="0" borderId="19" xfId="0" applyFont="1" applyFill="1" applyBorder="1" applyAlignment="1" applyProtection="1">
      <alignment horizontal="left" vertical="center" shrinkToFit="1"/>
    </xf>
    <xf numFmtId="0" fontId="4" fillId="0" borderId="59" xfId="0" applyFont="1" applyFill="1" applyBorder="1" applyAlignment="1" applyProtection="1">
      <alignment horizontal="center" vertical="center" wrapText="1" shrinkToFit="1"/>
    </xf>
    <xf numFmtId="0" fontId="4" fillId="0" borderId="60" xfId="0" applyFont="1" applyFill="1" applyBorder="1" applyAlignment="1" applyProtection="1">
      <alignment horizontal="center" vertical="center" wrapText="1" shrinkToFit="1"/>
    </xf>
    <xf numFmtId="0" fontId="4" fillId="0" borderId="65" xfId="0" applyFont="1" applyFill="1" applyBorder="1" applyAlignment="1" applyProtection="1">
      <alignment horizontal="center" vertical="center" wrapText="1" shrinkToFit="1"/>
    </xf>
    <xf numFmtId="0" fontId="4" fillId="0" borderId="66" xfId="0" applyFont="1" applyFill="1" applyBorder="1" applyAlignment="1" applyProtection="1">
      <alignment horizontal="center" vertical="center" wrapText="1" shrinkToFit="1"/>
    </xf>
    <xf numFmtId="0" fontId="4" fillId="0" borderId="62" xfId="0" applyFont="1" applyFill="1" applyBorder="1" applyAlignment="1" applyProtection="1">
      <alignment horizontal="center" vertical="center" wrapText="1" shrinkToFit="1"/>
    </xf>
    <xf numFmtId="0" fontId="4" fillId="0" borderId="64" xfId="0" applyFont="1" applyFill="1" applyBorder="1" applyAlignment="1" applyProtection="1">
      <alignment horizontal="center" vertical="center" wrapText="1" shrinkToFit="1"/>
    </xf>
    <xf numFmtId="0" fontId="4" fillId="0" borderId="29" xfId="0" applyFont="1" applyFill="1" applyBorder="1" applyAlignment="1" applyProtection="1">
      <alignment horizontal="center" vertical="center" shrinkToFit="1"/>
    </xf>
    <xf numFmtId="0" fontId="4" fillId="0" borderId="67" xfId="0" applyFont="1" applyFill="1" applyBorder="1" applyAlignment="1" applyProtection="1">
      <alignment horizontal="center" vertical="center" shrinkToFit="1"/>
    </xf>
    <xf numFmtId="0" fontId="4" fillId="0" borderId="68" xfId="0" applyFont="1" applyFill="1" applyBorder="1" applyAlignment="1" applyProtection="1">
      <alignment horizontal="center" vertical="center" shrinkToFit="1"/>
    </xf>
    <xf numFmtId="0" fontId="4" fillId="0" borderId="59"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61" xfId="0" applyFont="1" applyFill="1" applyBorder="1" applyAlignment="1" applyProtection="1">
      <alignment horizontal="center" vertical="center" shrinkToFit="1"/>
    </xf>
    <xf numFmtId="0" fontId="4" fillId="0" borderId="65"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shrinkToFit="1"/>
    </xf>
    <xf numFmtId="0" fontId="4" fillId="0" borderId="66" xfId="0" applyFont="1" applyFill="1" applyBorder="1" applyAlignment="1" applyProtection="1">
      <alignment horizontal="center" vertical="center" shrinkToFit="1"/>
    </xf>
    <xf numFmtId="176" fontId="4" fillId="2" borderId="29" xfId="0" applyNumberFormat="1" applyFont="1" applyFill="1" applyBorder="1" applyAlignment="1" applyProtection="1">
      <alignment vertical="top" wrapText="1" shrinkToFit="1"/>
      <protection locked="0"/>
    </xf>
    <xf numFmtId="176" fontId="4" fillId="2" borderId="67" xfId="0" applyNumberFormat="1" applyFont="1" applyFill="1" applyBorder="1" applyAlignment="1" applyProtection="1">
      <alignment vertical="top" wrapText="1" shrinkToFit="1"/>
      <protection locked="0"/>
    </xf>
    <xf numFmtId="0" fontId="5" fillId="0" borderId="54" xfId="0" applyFont="1" applyFill="1" applyBorder="1" applyAlignment="1" applyProtection="1">
      <alignment horizontal="left" vertical="center" shrinkToFit="1"/>
    </xf>
    <xf numFmtId="0" fontId="5" fillId="0" borderId="73" xfId="0" applyFont="1" applyFill="1" applyBorder="1" applyAlignment="1" applyProtection="1">
      <alignment horizontal="left" vertical="center" shrinkToFit="1"/>
    </xf>
    <xf numFmtId="0" fontId="4" fillId="0" borderId="2" xfId="0" applyFont="1" applyFill="1" applyBorder="1" applyAlignment="1" applyProtection="1">
      <alignment horizontal="center" vertical="center" shrinkToFit="1"/>
    </xf>
    <xf numFmtId="0" fontId="4" fillId="0" borderId="2" xfId="0" applyFont="1" applyFill="1" applyBorder="1" applyAlignment="1" applyProtection="1">
      <alignment horizontal="center" vertical="center" textRotation="255" shrinkToFit="1"/>
    </xf>
    <xf numFmtId="0" fontId="4" fillId="0" borderId="9" xfId="0" applyFont="1" applyFill="1" applyBorder="1" applyAlignment="1" applyProtection="1">
      <alignment horizontal="left" vertical="center" shrinkToFit="1"/>
    </xf>
    <xf numFmtId="0" fontId="4" fillId="0" borderId="79" xfId="0" applyFont="1" applyFill="1" applyBorder="1" applyAlignment="1" applyProtection="1">
      <alignment horizontal="left" vertical="center" shrinkToFit="1"/>
    </xf>
    <xf numFmtId="0" fontId="4" fillId="0" borderId="31" xfId="0" applyFont="1" applyFill="1" applyBorder="1" applyAlignment="1" applyProtection="1">
      <alignment horizontal="left" vertical="center" shrinkToFit="1"/>
    </xf>
    <xf numFmtId="0" fontId="4" fillId="0" borderId="80" xfId="0" applyFont="1" applyFill="1" applyBorder="1" applyAlignment="1" applyProtection="1">
      <alignment horizontal="left" vertical="center" shrinkToFit="1"/>
    </xf>
    <xf numFmtId="0" fontId="4" fillId="0" borderId="75" xfId="0" applyFont="1" applyFill="1" applyBorder="1" applyAlignment="1" applyProtection="1">
      <alignment horizontal="center" vertical="center" shrinkToFit="1"/>
    </xf>
    <xf numFmtId="0" fontId="4" fillId="0" borderId="76" xfId="0" applyFont="1" applyFill="1" applyBorder="1" applyAlignment="1" applyProtection="1">
      <alignment horizontal="center" vertical="center" shrinkToFit="1"/>
    </xf>
    <xf numFmtId="0" fontId="4" fillId="0" borderId="5" xfId="0" applyFont="1" applyFill="1" applyBorder="1" applyAlignment="1" applyProtection="1">
      <alignment horizontal="center" vertical="center" shrinkToFit="1"/>
    </xf>
    <xf numFmtId="0" fontId="4" fillId="0" borderId="7" xfId="0" applyFont="1" applyFill="1" applyBorder="1" applyAlignment="1" applyProtection="1">
      <alignment horizontal="center" vertical="center" shrinkToFit="1"/>
    </xf>
    <xf numFmtId="0" fontId="4" fillId="0" borderId="2" xfId="0" applyFont="1" applyFill="1" applyBorder="1" applyAlignment="1" applyProtection="1">
      <alignment horizontal="left" vertical="center" shrinkToFit="1"/>
    </xf>
    <xf numFmtId="0" fontId="4" fillId="0" borderId="14" xfId="0" applyFont="1" applyFill="1" applyBorder="1" applyAlignment="1" applyProtection="1">
      <alignment horizontal="center" vertical="center" shrinkToFit="1"/>
    </xf>
    <xf numFmtId="0" fontId="4" fillId="0" borderId="15" xfId="0" applyFont="1" applyFill="1" applyBorder="1" applyAlignment="1" applyProtection="1">
      <alignment horizontal="center" vertical="center" shrinkToFit="1"/>
    </xf>
    <xf numFmtId="0" fontId="4" fillId="0" borderId="16" xfId="0" applyFont="1" applyFill="1" applyBorder="1" applyAlignment="1" applyProtection="1">
      <alignment horizontal="center" vertical="center" shrinkToFit="1"/>
    </xf>
    <xf numFmtId="0" fontId="4" fillId="0" borderId="79" xfId="0" applyFont="1" applyFill="1" applyBorder="1" applyAlignment="1" applyProtection="1">
      <alignment horizontal="center" vertical="center"/>
    </xf>
    <xf numFmtId="0" fontId="4" fillId="0" borderId="31" xfId="0" applyFont="1" applyFill="1" applyBorder="1" applyAlignment="1" applyProtection="1">
      <alignment horizontal="center" vertical="center"/>
    </xf>
    <xf numFmtId="0" fontId="4" fillId="0" borderId="80"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44" xfId="0" applyFont="1" applyFill="1" applyBorder="1" applyAlignment="1" applyProtection="1">
      <alignment horizontal="center" vertical="center" wrapText="1"/>
    </xf>
    <xf numFmtId="0" fontId="4" fillId="4" borderId="0" xfId="0" applyFont="1" applyFill="1" applyAlignment="1" applyProtection="1">
      <alignment vertical="center" wrapText="1"/>
    </xf>
    <xf numFmtId="0" fontId="0" fillId="4" borderId="0" xfId="0" applyFill="1" applyAlignment="1">
      <alignment vertical="center" wrapText="1"/>
    </xf>
    <xf numFmtId="0" fontId="0" fillId="4" borderId="0" xfId="0" applyFill="1" applyBorder="1" applyAlignment="1">
      <alignment vertical="center" wrapText="1"/>
    </xf>
    <xf numFmtId="0" fontId="4" fillId="0" borderId="42" xfId="0" applyFont="1" applyFill="1" applyBorder="1" applyAlignment="1" applyProtection="1">
      <alignment horizontal="left" vertical="center" shrinkToFit="1"/>
    </xf>
    <xf numFmtId="0" fontId="5" fillId="0" borderId="74" xfId="0" applyFont="1" applyFill="1" applyBorder="1" applyAlignment="1" applyProtection="1">
      <alignment horizontal="left" vertical="center" shrinkToFit="1"/>
    </xf>
    <xf numFmtId="0" fontId="4" fillId="0" borderId="70" xfId="0" applyFont="1" applyFill="1" applyBorder="1" applyAlignment="1" applyProtection="1">
      <alignment horizontal="center" vertical="center" shrinkToFit="1"/>
    </xf>
    <xf numFmtId="0" fontId="4" fillId="0" borderId="31" xfId="0" applyFont="1" applyFill="1" applyBorder="1" applyAlignment="1" applyProtection="1">
      <alignment horizontal="center" vertical="center" shrinkToFit="1"/>
    </xf>
    <xf numFmtId="0" fontId="4" fillId="0" borderId="71" xfId="0" applyFont="1" applyFill="1" applyBorder="1" applyAlignment="1" applyProtection="1">
      <alignment horizontal="center" vertical="center" shrinkToFit="1"/>
    </xf>
    <xf numFmtId="176" fontId="4" fillId="2" borderId="72" xfId="0" applyNumberFormat="1" applyFont="1" applyFill="1" applyBorder="1" applyAlignment="1" applyProtection="1">
      <alignment vertical="top" wrapText="1" shrinkToFit="1"/>
      <protection locked="0"/>
    </xf>
    <xf numFmtId="0" fontId="4" fillId="0" borderId="57" xfId="0" applyFont="1" applyFill="1" applyBorder="1" applyAlignment="1" applyProtection="1">
      <alignment horizontal="left" vertical="center" shrinkToFit="1"/>
    </xf>
    <xf numFmtId="0" fontId="4" fillId="0" borderId="38" xfId="0" applyFont="1" applyFill="1" applyBorder="1" applyAlignment="1" applyProtection="1">
      <alignment horizontal="center" vertical="center" shrinkToFit="1"/>
    </xf>
    <xf numFmtId="0" fontId="4" fillId="0" borderId="40" xfId="0" applyFont="1" applyFill="1" applyBorder="1" applyAlignment="1" applyProtection="1">
      <alignment horizontal="center" vertical="center" shrinkToFit="1"/>
    </xf>
    <xf numFmtId="0" fontId="4" fillId="0" borderId="41"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4" fillId="0" borderId="38" xfId="0" applyFont="1" applyFill="1" applyBorder="1" applyAlignment="1" applyProtection="1">
      <alignment horizontal="left" vertical="center" shrinkToFit="1"/>
    </xf>
    <xf numFmtId="0" fontId="4" fillId="0" borderId="40" xfId="0" applyFont="1" applyFill="1" applyBorder="1" applyAlignment="1" applyProtection="1">
      <alignment horizontal="left" vertical="center" shrinkToFit="1"/>
    </xf>
    <xf numFmtId="0" fontId="4" fillId="0" borderId="41" xfId="0" applyFont="1" applyFill="1" applyBorder="1" applyAlignment="1" applyProtection="1">
      <alignment horizontal="left" vertical="center" shrinkToFit="1"/>
    </xf>
    <xf numFmtId="0" fontId="4" fillId="0" borderId="8" xfId="0" applyFont="1" applyFill="1" applyBorder="1" applyAlignment="1" applyProtection="1">
      <alignment horizontal="left" vertical="center"/>
    </xf>
    <xf numFmtId="0" fontId="4" fillId="0" borderId="9" xfId="0" applyFont="1" applyFill="1" applyBorder="1" applyAlignment="1" applyProtection="1">
      <alignment horizontal="left" vertical="center"/>
    </xf>
    <xf numFmtId="0" fontId="4" fillId="0" borderId="10"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0" fillId="0" borderId="2" xfId="0" applyBorder="1" applyAlignment="1">
      <alignment horizontal="left" vertical="center"/>
    </xf>
    <xf numFmtId="0" fontId="4" fillId="0" borderId="42" xfId="0" applyFont="1" applyFill="1" applyBorder="1" applyAlignment="1" applyProtection="1">
      <alignment horizontal="left" vertical="center"/>
    </xf>
    <xf numFmtId="0" fontId="0" fillId="0" borderId="42" xfId="0" applyBorder="1" applyAlignment="1">
      <alignment horizontal="left" vertical="center"/>
    </xf>
    <xf numFmtId="0" fontId="4" fillId="0" borderId="62" xfId="0" applyFont="1" applyFill="1" applyBorder="1" applyAlignment="1" applyProtection="1">
      <alignment horizontal="center" vertical="center" shrinkToFit="1"/>
    </xf>
    <xf numFmtId="0" fontId="4" fillId="0" borderId="64" xfId="0" applyFont="1" applyFill="1" applyBorder="1" applyAlignment="1" applyProtection="1">
      <alignment horizontal="center" vertical="center" shrinkToFit="1"/>
    </xf>
    <xf numFmtId="0" fontId="4" fillId="0" borderId="5" xfId="0" applyFont="1" applyFill="1" applyBorder="1" applyAlignment="1" applyProtection="1">
      <alignment horizontal="center" vertical="center" wrapText="1" shrinkToFit="1"/>
    </xf>
    <xf numFmtId="0" fontId="4" fillId="0" borderId="7" xfId="0" applyFont="1" applyFill="1" applyBorder="1" applyAlignment="1" applyProtection="1">
      <alignment horizontal="center" vertical="center" wrapText="1" shrinkToFit="1"/>
    </xf>
    <xf numFmtId="0" fontId="4" fillId="0" borderId="44" xfId="0" applyFont="1" applyFill="1" applyBorder="1" applyAlignment="1" applyProtection="1">
      <alignment horizontal="center" vertical="center" wrapText="1" shrinkToFit="1"/>
    </xf>
    <xf numFmtId="0" fontId="4" fillId="0" borderId="45" xfId="0" applyFont="1" applyFill="1" applyBorder="1" applyAlignment="1" applyProtection="1">
      <alignment horizontal="left" vertical="center" shrinkToFit="1"/>
    </xf>
    <xf numFmtId="0" fontId="4" fillId="0" borderId="46" xfId="0" applyFont="1" applyFill="1" applyBorder="1" applyAlignment="1" applyProtection="1">
      <alignment horizontal="left" vertical="center" shrinkToFit="1"/>
    </xf>
    <xf numFmtId="0" fontId="4" fillId="0" borderId="47"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xf numFmtId="0" fontId="4" fillId="0" borderId="15" xfId="0" applyFont="1" applyFill="1" applyBorder="1" applyAlignment="1" applyProtection="1">
      <alignment horizontal="left" vertical="center" shrinkToFit="1"/>
    </xf>
    <xf numFmtId="0" fontId="4" fillId="0" borderId="16" xfId="0" applyFont="1" applyFill="1" applyBorder="1" applyAlignment="1" applyProtection="1">
      <alignment horizontal="left" vertical="center" shrinkToFit="1"/>
    </xf>
    <xf numFmtId="0" fontId="4" fillId="0" borderId="4" xfId="0" applyFont="1" applyFill="1" applyBorder="1" applyAlignment="1" applyProtection="1">
      <alignment horizontal="left" vertical="center" shrinkToFit="1"/>
    </xf>
    <xf numFmtId="0" fontId="4" fillId="6" borderId="0" xfId="0" applyFont="1" applyFill="1" applyAlignment="1" applyProtection="1">
      <alignment horizontal="left" vertical="center" wrapText="1" shrinkToFit="1"/>
    </xf>
    <xf numFmtId="0" fontId="4" fillId="0" borderId="2" xfId="0" applyFont="1" applyFill="1" applyBorder="1" applyAlignment="1" applyProtection="1">
      <alignment horizontal="left" vertical="center" textRotation="255" shrinkToFit="1"/>
    </xf>
    <xf numFmtId="0" fontId="0" fillId="0" borderId="2" xfId="0" applyFill="1" applyBorder="1" applyAlignment="1">
      <alignment horizontal="left" vertical="center" shrinkToFit="1"/>
    </xf>
    <xf numFmtId="0" fontId="4" fillId="0" borderId="78" xfId="0" applyFont="1" applyFill="1" applyBorder="1" applyAlignment="1" applyProtection="1">
      <alignment horizontal="center" vertical="center" shrinkToFit="1"/>
    </xf>
    <xf numFmtId="0" fontId="4" fillId="0" borderId="0" xfId="0" applyFont="1" applyAlignment="1">
      <alignment horizontal="left" vertical="center"/>
    </xf>
    <xf numFmtId="0" fontId="31" fillId="0" borderId="2" xfId="0" applyFont="1" applyFill="1" applyBorder="1" applyAlignment="1" applyProtection="1">
      <alignment horizontal="center" vertical="center" wrapText="1"/>
    </xf>
    <xf numFmtId="0" fontId="0" fillId="0" borderId="2" xfId="0" applyFont="1" applyBorder="1" applyAlignment="1">
      <alignment horizontal="center" vertical="center" wrapText="1"/>
    </xf>
    <xf numFmtId="0" fontId="4" fillId="0" borderId="44" xfId="0" applyFont="1" applyFill="1" applyBorder="1" applyAlignment="1" applyProtection="1">
      <alignment horizontal="center" vertical="center"/>
    </xf>
    <xf numFmtId="0" fontId="0" fillId="0" borderId="44" xfId="0" applyBorder="1" applyAlignment="1">
      <alignment horizontal="center" vertical="center"/>
    </xf>
    <xf numFmtId="0" fontId="4" fillId="0" borderId="2" xfId="0" applyFont="1" applyFill="1" applyBorder="1" applyAlignment="1" applyProtection="1">
      <alignment horizontal="center" vertical="center"/>
    </xf>
    <xf numFmtId="0" fontId="0" fillId="0" borderId="2" xfId="0" applyBorder="1" applyAlignment="1">
      <alignment horizontal="center" vertical="center"/>
    </xf>
    <xf numFmtId="0" fontId="4" fillId="0" borderId="38" xfId="0" applyFont="1" applyFill="1" applyBorder="1" applyAlignment="1" applyProtection="1">
      <alignment vertical="center" shrinkToFit="1"/>
    </xf>
    <xf numFmtId="0" fontId="0" fillId="0" borderId="41" xfId="0" applyBorder="1" applyAlignment="1">
      <alignment vertical="center" shrinkToFit="1"/>
    </xf>
    <xf numFmtId="0" fontId="4" fillId="0" borderId="42" xfId="0" applyFont="1" applyFill="1" applyBorder="1" applyAlignment="1" applyProtection="1">
      <alignment horizontal="center" vertical="center" textRotation="255" shrinkToFit="1"/>
    </xf>
    <xf numFmtId="0" fontId="4" fillId="0" borderId="42" xfId="0" applyFont="1" applyFill="1" applyBorder="1" applyAlignment="1" applyProtection="1">
      <alignment horizontal="center" vertical="center" shrinkToFit="1"/>
    </xf>
    <xf numFmtId="0" fontId="7" fillId="0" borderId="147" xfId="0" applyFont="1" applyFill="1" applyBorder="1" applyAlignment="1" applyProtection="1">
      <alignment horizontal="center" vertical="center" shrinkToFit="1"/>
    </xf>
    <xf numFmtId="0" fontId="7" fillId="0" borderId="148" xfId="0" applyFont="1" applyFill="1" applyBorder="1" applyAlignment="1" applyProtection="1">
      <alignment horizontal="center" vertical="center" shrinkToFit="1"/>
    </xf>
    <xf numFmtId="0" fontId="4" fillId="0" borderId="51" xfId="0" applyFont="1" applyFill="1" applyBorder="1" applyAlignment="1" applyProtection="1">
      <alignment horizontal="center" vertical="center" shrinkToFit="1"/>
    </xf>
    <xf numFmtId="0" fontId="4" fillId="0" borderId="53" xfId="0" applyFont="1" applyFill="1" applyBorder="1" applyAlignment="1" applyProtection="1">
      <alignment horizontal="center" vertical="center" shrinkToFit="1"/>
    </xf>
    <xf numFmtId="0" fontId="4" fillId="0" borderId="56" xfId="0" applyFont="1" applyFill="1" applyBorder="1" applyAlignment="1" applyProtection="1">
      <alignment horizontal="center" vertical="center" shrinkToFit="1"/>
    </xf>
    <xf numFmtId="0" fontId="4" fillId="9" borderId="0" xfId="0" applyFont="1" applyFill="1" applyAlignment="1" applyProtection="1">
      <alignment horizontal="left" vertical="center" wrapText="1" shrinkToFit="1"/>
    </xf>
    <xf numFmtId="0" fontId="7" fillId="0" borderId="75" xfId="0" applyFont="1" applyFill="1" applyBorder="1" applyAlignment="1" applyProtection="1">
      <alignment horizontal="left" vertical="center" shrinkToFit="1"/>
    </xf>
    <xf numFmtId="0" fontId="0" fillId="0" borderId="75" xfId="0" applyBorder="1" applyAlignment="1">
      <alignment horizontal="left" vertical="center" shrinkToFit="1"/>
    </xf>
    <xf numFmtId="0" fontId="0" fillId="0" borderId="76" xfId="0" applyBorder="1" applyAlignment="1">
      <alignment horizontal="left" vertical="center" shrinkToFit="1"/>
    </xf>
    <xf numFmtId="0" fontId="4" fillId="0" borderId="42" xfId="0" applyFont="1" applyFill="1" applyBorder="1" applyAlignment="1" applyProtection="1">
      <alignment horizontal="left" vertical="center" textRotation="255" shrinkToFit="1"/>
    </xf>
    <xf numFmtId="0" fontId="7" fillId="0" borderId="38" xfId="0" applyFont="1" applyFill="1" applyBorder="1" applyAlignment="1" applyProtection="1">
      <alignment horizontal="left" vertical="center" shrinkToFit="1"/>
    </xf>
    <xf numFmtId="0" fontId="0" fillId="0" borderId="40" xfId="0" applyBorder="1" applyAlignment="1">
      <alignment horizontal="left" vertical="center" shrinkToFit="1"/>
    </xf>
    <xf numFmtId="0" fontId="0" fillId="0" borderId="41" xfId="0" applyBorder="1" applyAlignment="1">
      <alignment horizontal="left" vertical="center" shrinkToFit="1"/>
    </xf>
    <xf numFmtId="0" fontId="4" fillId="4" borderId="0" xfId="0" applyFont="1" applyFill="1" applyAlignment="1" applyProtection="1">
      <alignment horizontal="left" vertical="center" wrapText="1" shrinkToFit="1"/>
    </xf>
    <xf numFmtId="0" fontId="4" fillId="0" borderId="2" xfId="0" applyFont="1" applyFill="1" applyBorder="1" applyAlignment="1" applyProtection="1">
      <alignment horizontal="center" vertical="center" wrapText="1"/>
    </xf>
    <xf numFmtId="180" fontId="5" fillId="0" borderId="2" xfId="0" applyNumberFormat="1" applyFont="1" applyFill="1" applyBorder="1" applyAlignment="1" applyProtection="1">
      <alignment horizontal="center" vertical="center" shrinkToFit="1"/>
    </xf>
    <xf numFmtId="180" fontId="5" fillId="0" borderId="8" xfId="0" applyNumberFormat="1" applyFont="1" applyFill="1" applyBorder="1" applyAlignment="1" applyProtection="1">
      <alignment horizontal="center" vertical="center" shrinkToFit="1"/>
    </xf>
    <xf numFmtId="0" fontId="4" fillId="0" borderId="10" xfId="0" applyFont="1" applyFill="1" applyBorder="1" applyAlignment="1" applyProtection="1">
      <alignment horizontal="left" vertical="center" wrapText="1"/>
    </xf>
    <xf numFmtId="0" fontId="4" fillId="0" borderId="2" xfId="0" applyFont="1" applyFill="1" applyBorder="1" applyAlignment="1" applyProtection="1">
      <alignment horizontal="left" vertical="center" wrapText="1"/>
    </xf>
    <xf numFmtId="0" fontId="4" fillId="0" borderId="0" xfId="0" applyFont="1" applyFill="1" applyAlignment="1" applyProtection="1">
      <alignment horizontal="left" vertical="center" wrapText="1"/>
    </xf>
    <xf numFmtId="0" fontId="5" fillId="0" borderId="9" xfId="0" applyFont="1" applyFill="1" applyBorder="1" applyAlignment="1" applyProtection="1">
      <alignment horizontal="center" vertical="center" shrinkToFit="1"/>
    </xf>
    <xf numFmtId="0" fontId="0" fillId="0" borderId="9" xfId="0" applyFill="1" applyBorder="1" applyAlignment="1">
      <alignment horizontal="center" vertical="center" wrapText="1"/>
    </xf>
    <xf numFmtId="176" fontId="5" fillId="0" borderId="14" xfId="0" applyNumberFormat="1" applyFont="1" applyFill="1" applyBorder="1" applyAlignment="1" applyProtection="1">
      <alignment horizontal="left" vertical="center" shrinkToFit="1"/>
    </xf>
    <xf numFmtId="0" fontId="5" fillId="0" borderId="15" xfId="0" applyFont="1" applyFill="1" applyBorder="1" applyAlignment="1" applyProtection="1">
      <alignment horizontal="left" vertical="center" shrinkToFit="1"/>
    </xf>
    <xf numFmtId="0" fontId="5" fillId="0" borderId="16" xfId="0" applyFont="1" applyFill="1" applyBorder="1" applyAlignment="1" applyProtection="1">
      <alignment horizontal="left" vertical="center" shrinkToFit="1"/>
    </xf>
    <xf numFmtId="0" fontId="5" fillId="0" borderId="6" xfId="0" applyFont="1" applyFill="1" applyBorder="1" applyAlignment="1" applyProtection="1">
      <alignment horizontal="left" vertical="center" shrinkToFit="1"/>
    </xf>
    <xf numFmtId="0" fontId="5" fillId="0" borderId="1" xfId="0" applyFont="1" applyFill="1" applyBorder="1" applyAlignment="1" applyProtection="1">
      <alignment horizontal="left" vertical="center" shrinkToFit="1"/>
    </xf>
    <xf numFmtId="0" fontId="5" fillId="0" borderId="12" xfId="0" applyFont="1" applyFill="1" applyBorder="1" applyAlignment="1" applyProtection="1">
      <alignment horizontal="left" vertical="center" shrinkToFit="1"/>
    </xf>
    <xf numFmtId="0" fontId="4" fillId="0" borderId="8" xfId="0" applyFont="1" applyFill="1" applyBorder="1" applyAlignment="1" applyProtection="1">
      <alignment horizontal="left" vertical="center" wrapText="1"/>
    </xf>
    <xf numFmtId="179" fontId="5" fillId="0" borderId="10" xfId="0" applyNumberFormat="1" applyFont="1" applyFill="1" applyBorder="1" applyAlignment="1" applyProtection="1">
      <alignment horizontal="center" vertical="center" shrinkToFit="1"/>
    </xf>
    <xf numFmtId="0" fontId="5" fillId="0" borderId="2" xfId="0" applyFont="1" applyFill="1" applyBorder="1" applyAlignment="1" applyProtection="1">
      <alignment horizontal="center" vertical="center" shrinkToFit="1"/>
    </xf>
    <xf numFmtId="0" fontId="5" fillId="0" borderId="8" xfId="0" applyFont="1" applyFill="1" applyBorder="1" applyAlignment="1" applyProtection="1">
      <alignment horizontal="center" vertical="center" shrinkToFit="1"/>
    </xf>
    <xf numFmtId="0" fontId="4" fillId="0" borderId="9" xfId="0" applyFont="1" applyFill="1" applyBorder="1" applyAlignment="1" applyProtection="1">
      <alignment horizontal="left" vertical="center" wrapText="1"/>
    </xf>
    <xf numFmtId="0" fontId="5" fillId="0" borderId="8" xfId="0" applyFont="1" applyFill="1" applyBorder="1" applyAlignment="1" applyProtection="1">
      <alignment horizontal="left" vertical="center" shrinkToFit="1"/>
    </xf>
    <xf numFmtId="0" fontId="5" fillId="0" borderId="9" xfId="0" applyFont="1" applyFill="1" applyBorder="1" applyAlignment="1" applyProtection="1">
      <alignment horizontal="left" vertical="center" shrinkToFit="1"/>
    </xf>
    <xf numFmtId="0" fontId="5" fillId="0" borderId="10" xfId="0" applyFont="1" applyFill="1" applyBorder="1" applyAlignment="1" applyProtection="1">
      <alignment horizontal="left" vertical="center" shrinkToFit="1"/>
    </xf>
    <xf numFmtId="0" fontId="4" fillId="0" borderId="2" xfId="0" applyFont="1" applyFill="1" applyBorder="1" applyAlignment="1" applyProtection="1">
      <alignment horizontal="center" vertical="center" textRotation="255" wrapText="1"/>
    </xf>
    <xf numFmtId="0" fontId="5" fillId="0" borderId="2" xfId="0" applyFont="1" applyFill="1" applyBorder="1" applyAlignment="1" applyProtection="1">
      <alignment horizontal="left" vertical="center" shrinkToFit="1"/>
    </xf>
    <xf numFmtId="0" fontId="5" fillId="0" borderId="0" xfId="0" applyFont="1" applyFill="1" applyBorder="1" applyAlignment="1" applyProtection="1">
      <alignment horizontal="center" vertical="center" shrinkToFit="1"/>
    </xf>
    <xf numFmtId="0" fontId="4" fillId="0" borderId="9" xfId="0" applyFont="1" applyFill="1" applyBorder="1" applyAlignment="1" applyProtection="1">
      <alignment horizontal="center" vertical="center" wrapText="1" shrinkToFit="1"/>
    </xf>
    <xf numFmtId="0" fontId="4" fillId="0" borderId="10" xfId="0" applyFont="1" applyFill="1" applyBorder="1" applyAlignment="1" applyProtection="1">
      <alignment horizontal="center" vertical="center" wrapText="1" shrinkToFit="1"/>
    </xf>
    <xf numFmtId="0" fontId="4" fillId="0" borderId="0" xfId="0" applyFont="1" applyFill="1" applyBorder="1" applyAlignment="1" applyProtection="1">
      <alignment horizontal="left" vertical="center" wrapText="1"/>
    </xf>
    <xf numFmtId="0" fontId="4" fillId="0" borderId="13" xfId="0" applyFont="1" applyFill="1" applyBorder="1" applyAlignment="1" applyProtection="1">
      <alignment horizontal="left" vertical="center" wrapText="1"/>
    </xf>
    <xf numFmtId="0" fontId="4" fillId="0" borderId="4" xfId="0" applyFont="1" applyFill="1" applyBorder="1" applyAlignment="1" applyProtection="1">
      <alignment horizontal="center" vertical="center" textRotation="255" wrapText="1"/>
    </xf>
    <xf numFmtId="0" fontId="4" fillId="0" borderId="5" xfId="0" applyFont="1" applyFill="1" applyBorder="1" applyAlignment="1" applyProtection="1">
      <alignment horizontal="center" vertical="center" textRotation="255" wrapText="1"/>
    </xf>
    <xf numFmtId="0" fontId="4" fillId="0" borderId="7" xfId="0" applyFont="1" applyFill="1" applyBorder="1" applyAlignment="1" applyProtection="1">
      <alignment horizontal="center" vertical="center" textRotation="255" wrapText="1"/>
    </xf>
    <xf numFmtId="178" fontId="5" fillId="0" borderId="15" xfId="0" applyNumberFormat="1" applyFont="1" applyFill="1" applyBorder="1" applyAlignment="1" applyProtection="1">
      <alignment horizontal="left" vertical="center" wrapText="1"/>
    </xf>
    <xf numFmtId="178" fontId="5" fillId="0" borderId="16" xfId="0" applyNumberFormat="1" applyFont="1" applyFill="1" applyBorder="1" applyAlignment="1" applyProtection="1">
      <alignment horizontal="left" vertical="center" wrapText="1"/>
    </xf>
    <xf numFmtId="0" fontId="5" fillId="0" borderId="0" xfId="0" applyFont="1" applyFill="1" applyBorder="1" applyAlignment="1" applyProtection="1">
      <alignment horizontal="left" vertical="center" shrinkToFit="1"/>
    </xf>
    <xf numFmtId="0" fontId="5" fillId="0" borderId="13" xfId="0" applyFont="1" applyFill="1" applyBorder="1" applyAlignment="1" applyProtection="1">
      <alignment horizontal="left" vertical="center" shrinkToFit="1"/>
    </xf>
    <xf numFmtId="0" fontId="6" fillId="0" borderId="17" xfId="0" applyFont="1" applyFill="1" applyBorder="1" applyAlignment="1" applyProtection="1">
      <alignment horizontal="center" vertical="center" wrapText="1"/>
    </xf>
    <xf numFmtId="0" fontId="15" fillId="0" borderId="17" xfId="0" applyFont="1" applyFill="1" applyBorder="1" applyAlignment="1" applyProtection="1">
      <alignment horizontal="left" vertical="center" shrinkToFit="1"/>
    </xf>
    <xf numFmtId="0" fontId="4" fillId="0" borderId="7" xfId="0" applyFont="1" applyFill="1" applyBorder="1" applyAlignment="1" applyProtection="1">
      <alignment horizontal="center" vertical="center" wrapText="1"/>
    </xf>
    <xf numFmtId="0" fontId="5" fillId="0" borderId="7" xfId="0" applyFont="1" applyFill="1" applyBorder="1" applyAlignment="1" applyProtection="1">
      <alignment horizontal="left" vertical="center" shrinkToFit="1"/>
    </xf>
    <xf numFmtId="0" fontId="6" fillId="0" borderId="4" xfId="0" applyFont="1" applyFill="1" applyBorder="1" applyAlignment="1" applyProtection="1">
      <alignment horizontal="center" vertical="center" wrapText="1"/>
    </xf>
    <xf numFmtId="0" fontId="15" fillId="0" borderId="4" xfId="0" applyFont="1" applyFill="1" applyBorder="1" applyAlignment="1" applyProtection="1">
      <alignment horizontal="left" vertical="center" shrinkToFit="1"/>
    </xf>
    <xf numFmtId="0" fontId="4" fillId="0" borderId="18" xfId="0" applyFont="1" applyFill="1" applyBorder="1" applyAlignment="1" applyProtection="1">
      <alignment horizontal="center" vertical="center" wrapText="1"/>
    </xf>
    <xf numFmtId="0" fontId="5" fillId="0" borderId="18" xfId="0" applyFont="1" applyFill="1" applyBorder="1" applyAlignment="1" applyProtection="1">
      <alignment horizontal="left" vertical="center" shrinkToFit="1"/>
    </xf>
    <xf numFmtId="0" fontId="4" fillId="0" borderId="14" xfId="0"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178" fontId="5" fillId="0" borderId="15" xfId="0" applyNumberFormat="1" applyFont="1" applyFill="1" applyBorder="1" applyAlignment="1" applyProtection="1">
      <alignment horizontal="left" vertical="center" shrinkToFit="1"/>
    </xf>
    <xf numFmtId="178" fontId="5" fillId="0" borderId="16" xfId="0" applyNumberFormat="1" applyFont="1" applyFill="1" applyBorder="1" applyAlignment="1" applyProtection="1">
      <alignment horizontal="left" vertical="center" shrinkToFit="1"/>
    </xf>
    <xf numFmtId="0" fontId="7" fillId="0" borderId="0" xfId="0" applyFont="1" applyFill="1" applyAlignment="1" applyProtection="1">
      <alignment horizontal="center" vertical="center" wrapText="1"/>
    </xf>
    <xf numFmtId="0" fontId="4" fillId="0" borderId="0" xfId="0" applyFont="1" applyFill="1" applyAlignment="1" applyProtection="1">
      <alignment vertical="center" wrapText="1"/>
    </xf>
    <xf numFmtId="0" fontId="4" fillId="0" borderId="11"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shrinkToFit="1"/>
      <protection locked="0"/>
    </xf>
    <xf numFmtId="0" fontId="6" fillId="0" borderId="1"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xf>
    <xf numFmtId="0" fontId="5" fillId="0" borderId="8" xfId="0" applyFont="1" applyFill="1" applyBorder="1" applyAlignment="1" applyProtection="1">
      <alignment horizontal="left" vertical="center" shrinkToFit="1"/>
      <protection locked="0"/>
    </xf>
    <xf numFmtId="0" fontId="5" fillId="0" borderId="9" xfId="0" applyFont="1" applyFill="1" applyBorder="1" applyAlignment="1" applyProtection="1">
      <alignment horizontal="left" vertical="center" shrinkToFit="1"/>
      <protection locked="0"/>
    </xf>
    <xf numFmtId="0" fontId="5" fillId="0" borderId="10" xfId="0" applyFont="1" applyFill="1" applyBorder="1" applyAlignment="1" applyProtection="1">
      <alignment horizontal="left" vertical="center" shrinkToFit="1"/>
      <protection locked="0"/>
    </xf>
    <xf numFmtId="0" fontId="5" fillId="0" borderId="14" xfId="0" applyFont="1" applyFill="1" applyBorder="1" applyAlignment="1" applyProtection="1">
      <alignment horizontal="left" vertical="center" shrinkToFit="1"/>
      <protection locked="0"/>
    </xf>
    <xf numFmtId="0" fontId="5" fillId="0" borderId="15" xfId="0" applyFont="1" applyFill="1" applyBorder="1" applyAlignment="1" applyProtection="1">
      <alignment horizontal="left" vertical="center" shrinkToFit="1"/>
      <protection locked="0"/>
    </xf>
    <xf numFmtId="0" fontId="5" fillId="0" borderId="16" xfId="0" applyFont="1" applyFill="1" applyBorder="1" applyAlignment="1" applyProtection="1">
      <alignment horizontal="left" vertical="center" shrinkToFit="1"/>
      <protection locked="0"/>
    </xf>
    <xf numFmtId="177" fontId="5" fillId="0" borderId="15" xfId="0" applyNumberFormat="1" applyFont="1" applyFill="1" applyBorder="1" applyAlignment="1" applyProtection="1">
      <alignment horizontal="left" vertical="center" shrinkToFit="1"/>
    </xf>
    <xf numFmtId="177" fontId="5" fillId="0" borderId="16" xfId="0" applyNumberFormat="1" applyFont="1" applyFill="1" applyBorder="1" applyAlignment="1" applyProtection="1">
      <alignment horizontal="left" vertical="center" shrinkToFit="1"/>
    </xf>
    <xf numFmtId="0" fontId="5" fillId="0" borderId="6" xfId="0" applyNumberFormat="1" applyFont="1" applyFill="1" applyBorder="1" applyAlignment="1" applyProtection="1">
      <alignment horizontal="left" vertical="center" shrinkToFit="1"/>
    </xf>
    <xf numFmtId="0" fontId="5" fillId="0" borderId="1" xfId="0" applyNumberFormat="1" applyFont="1" applyFill="1" applyBorder="1" applyAlignment="1" applyProtection="1">
      <alignment horizontal="left" vertical="center" shrinkToFit="1"/>
    </xf>
    <xf numFmtId="0" fontId="5" fillId="0" borderId="12" xfId="0" applyNumberFormat="1" applyFont="1" applyFill="1" applyBorder="1" applyAlignment="1" applyProtection="1">
      <alignment horizontal="left" vertical="center" shrinkToFit="1"/>
    </xf>
    <xf numFmtId="0" fontId="15" fillId="0" borderId="24" xfId="0" applyFont="1" applyFill="1" applyBorder="1" applyAlignment="1" applyProtection="1">
      <alignment horizontal="left" vertical="center" shrinkToFit="1"/>
    </xf>
    <xf numFmtId="0" fontId="15" fillId="0" borderId="25" xfId="0" applyFont="1" applyFill="1" applyBorder="1" applyAlignment="1" applyProtection="1">
      <alignment horizontal="left" vertical="center" shrinkToFit="1"/>
    </xf>
    <xf numFmtId="0" fontId="15" fillId="0" borderId="26" xfId="0" applyFont="1" applyFill="1" applyBorder="1" applyAlignment="1" applyProtection="1">
      <alignment horizontal="left" vertical="center" shrinkToFit="1"/>
    </xf>
    <xf numFmtId="0" fontId="5" fillId="0" borderId="20" xfId="0" applyFont="1" applyFill="1" applyBorder="1" applyAlignment="1" applyProtection="1">
      <alignment horizontal="left" vertical="center" shrinkToFit="1"/>
    </xf>
    <xf numFmtId="0" fontId="5" fillId="0"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shrinkToFit="1"/>
    </xf>
    <xf numFmtId="0" fontId="4" fillId="0" borderId="0" xfId="0" applyFont="1" applyFill="1" applyAlignment="1" applyProtection="1">
      <alignment horizontal="center" vertical="center" wrapText="1"/>
    </xf>
    <xf numFmtId="0" fontId="5" fillId="0" borderId="0" xfId="0" applyFont="1" applyFill="1" applyAlignment="1" applyProtection="1">
      <alignment horizontal="center" vertical="center" shrinkToFit="1"/>
      <protection locked="0"/>
    </xf>
    <xf numFmtId="0" fontId="5" fillId="8" borderId="2" xfId="0" applyFont="1" applyFill="1" applyBorder="1" applyAlignment="1" applyProtection="1">
      <alignment horizontal="center" vertical="center" shrinkToFit="1"/>
    </xf>
    <xf numFmtId="0" fontId="5" fillId="8" borderId="8" xfId="0" applyFont="1" applyFill="1" applyBorder="1" applyAlignment="1" applyProtection="1">
      <alignment horizontal="center" vertical="center" shrinkToFit="1"/>
    </xf>
    <xf numFmtId="0" fontId="5" fillId="8" borderId="10" xfId="0" applyFont="1" applyFill="1" applyBorder="1" applyAlignment="1" applyProtection="1">
      <alignment horizontal="center" vertical="center" shrinkToFit="1"/>
    </xf>
    <xf numFmtId="0" fontId="0" fillId="0" borderId="9" xfId="0" applyBorder="1" applyAlignment="1">
      <alignment horizontal="center" vertical="center" wrapText="1"/>
    </xf>
    <xf numFmtId="180" fontId="5" fillId="8" borderId="1" xfId="0" applyNumberFormat="1" applyFont="1" applyFill="1" applyBorder="1" applyAlignment="1" applyProtection="1">
      <alignment horizontal="center" vertical="center" shrinkToFit="1"/>
    </xf>
    <xf numFmtId="0" fontId="5" fillId="8" borderId="2" xfId="0" applyFont="1" applyFill="1" applyBorder="1" applyAlignment="1" applyProtection="1">
      <alignment horizontal="left" vertical="center" shrinkToFit="1"/>
    </xf>
    <xf numFmtId="0" fontId="5" fillId="8" borderId="8" xfId="0" applyFont="1" applyFill="1" applyBorder="1" applyAlignment="1" applyProtection="1">
      <alignment horizontal="left" vertical="center" shrinkToFit="1"/>
    </xf>
    <xf numFmtId="0" fontId="5" fillId="8" borderId="9" xfId="0" applyFont="1" applyFill="1" applyBorder="1" applyAlignment="1" applyProtection="1">
      <alignment horizontal="left" vertical="center" shrinkToFit="1"/>
    </xf>
    <xf numFmtId="0" fontId="5" fillId="8" borderId="10" xfId="0" applyFont="1" applyFill="1" applyBorder="1" applyAlignment="1" applyProtection="1">
      <alignment horizontal="left" vertical="center" shrinkToFit="1"/>
    </xf>
    <xf numFmtId="0" fontId="5" fillId="2" borderId="0" xfId="0" applyFont="1" applyFill="1" applyAlignment="1" applyProtection="1">
      <alignment horizontal="center" vertical="center" shrinkToFit="1"/>
      <protection locked="0"/>
    </xf>
    <xf numFmtId="177" fontId="5" fillId="8" borderId="15" xfId="0" applyNumberFormat="1" applyFont="1" applyFill="1" applyBorder="1" applyAlignment="1" applyProtection="1">
      <alignment horizontal="left" vertical="center" shrinkToFit="1"/>
    </xf>
    <xf numFmtId="177" fontId="5" fillId="8" borderId="16" xfId="0" applyNumberFormat="1" applyFont="1" applyFill="1" applyBorder="1" applyAlignment="1" applyProtection="1">
      <alignment horizontal="left" vertical="center" shrinkToFit="1"/>
    </xf>
    <xf numFmtId="0" fontId="5" fillId="8" borderId="6" xfId="0" applyNumberFormat="1" applyFont="1" applyFill="1" applyBorder="1" applyAlignment="1" applyProtection="1">
      <alignment horizontal="left" vertical="center" shrinkToFit="1"/>
    </xf>
    <xf numFmtId="0" fontId="5" fillId="8" borderId="1" xfId="0" applyNumberFormat="1" applyFont="1" applyFill="1" applyBorder="1" applyAlignment="1" applyProtection="1">
      <alignment horizontal="left" vertical="center" shrinkToFit="1"/>
    </xf>
    <xf numFmtId="0" fontId="5" fillId="8" borderId="12" xfId="0" applyNumberFormat="1" applyFont="1" applyFill="1" applyBorder="1" applyAlignment="1" applyProtection="1">
      <alignment horizontal="left" vertical="center" shrinkToFit="1"/>
    </xf>
    <xf numFmtId="0" fontId="15" fillId="8" borderId="24" xfId="0" applyFont="1" applyFill="1" applyBorder="1" applyAlignment="1" applyProtection="1">
      <alignment horizontal="left" vertical="center" shrinkToFit="1"/>
    </xf>
    <xf numFmtId="0" fontId="15" fillId="8" borderId="25" xfId="0" applyFont="1" applyFill="1" applyBorder="1" applyAlignment="1" applyProtection="1">
      <alignment horizontal="left" vertical="center" shrinkToFit="1"/>
    </xf>
    <xf numFmtId="0" fontId="15" fillId="8" borderId="26" xfId="0" applyFont="1" applyFill="1" applyBorder="1" applyAlignment="1" applyProtection="1">
      <alignment horizontal="left" vertical="center" shrinkToFit="1"/>
    </xf>
    <xf numFmtId="0" fontId="5" fillId="8" borderId="9" xfId="0" applyFont="1" applyFill="1" applyBorder="1" applyAlignment="1" applyProtection="1">
      <alignment horizontal="center" vertical="center" shrinkToFit="1"/>
    </xf>
    <xf numFmtId="0" fontId="5" fillId="8" borderId="20" xfId="0" applyFont="1" applyFill="1" applyBorder="1" applyAlignment="1" applyProtection="1">
      <alignment horizontal="left" vertical="center" shrinkToFit="1"/>
    </xf>
    <xf numFmtId="0" fontId="5" fillId="8" borderId="21" xfId="0" applyFont="1" applyFill="1" applyBorder="1" applyAlignment="1" applyProtection="1">
      <alignment horizontal="left" vertical="center" shrinkToFit="1"/>
    </xf>
    <xf numFmtId="0" fontId="5" fillId="8" borderId="22" xfId="0" applyFont="1" applyFill="1" applyBorder="1" applyAlignment="1" applyProtection="1">
      <alignment horizontal="left" vertical="center" shrinkToFit="1"/>
    </xf>
    <xf numFmtId="0" fontId="5" fillId="0" borderId="10" xfId="0" applyFont="1" applyFill="1" applyBorder="1" applyAlignment="1" applyProtection="1">
      <alignment horizontal="center" vertical="center" shrinkToFit="1"/>
    </xf>
    <xf numFmtId="0" fontId="5" fillId="8" borderId="6" xfId="0" applyFont="1" applyFill="1" applyBorder="1" applyAlignment="1" applyProtection="1">
      <alignment horizontal="left" vertical="center" shrinkToFit="1"/>
    </xf>
    <xf numFmtId="0" fontId="5" fillId="8" borderId="1" xfId="0" applyFont="1" applyFill="1" applyBorder="1" applyAlignment="1" applyProtection="1">
      <alignment horizontal="left" vertical="center" shrinkToFit="1"/>
    </xf>
    <xf numFmtId="0" fontId="5" fillId="8" borderId="12" xfId="0" applyFont="1" applyFill="1" applyBorder="1" applyAlignment="1" applyProtection="1">
      <alignment horizontal="left" vertical="center" shrinkToFi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Alignment="1">
      <alignment horizontal="right" vertical="center" wrapText="1"/>
    </xf>
    <xf numFmtId="0" fontId="4" fillId="0" borderId="0" xfId="0" applyFont="1" applyFill="1" applyAlignment="1" applyProtection="1">
      <alignment horizontal="center" vertical="center" shrinkToFit="1"/>
    </xf>
    <xf numFmtId="0" fontId="4" fillId="0" borderId="0" xfId="0" applyFont="1" applyFill="1" applyAlignment="1" applyProtection="1">
      <alignment horizontal="left" vertical="top" wrapText="1"/>
    </xf>
    <xf numFmtId="0" fontId="4" fillId="0" borderId="1" xfId="0" applyFont="1" applyFill="1" applyBorder="1" applyAlignment="1" applyProtection="1">
      <alignment horizontal="center" vertical="center" shrinkToFit="1"/>
    </xf>
    <xf numFmtId="180" fontId="4" fillId="0" borderId="1" xfId="0" applyNumberFormat="1" applyFont="1" applyFill="1" applyBorder="1" applyAlignment="1" applyProtection="1">
      <alignment horizontal="center" vertical="center" shrinkToFit="1"/>
    </xf>
    <xf numFmtId="0" fontId="9" fillId="0" borderId="0" xfId="0" applyFont="1" applyFill="1" applyAlignment="1">
      <alignment horizontal="center" vertical="center" wrapText="1"/>
    </xf>
    <xf numFmtId="0" fontId="4" fillId="0" borderId="0" xfId="0" applyFont="1" applyFill="1" applyAlignment="1">
      <alignment horizontal="left" vertical="top" wrapText="1"/>
    </xf>
    <xf numFmtId="0" fontId="9" fillId="0" borderId="0" xfId="0" applyFont="1" applyFill="1" applyAlignment="1">
      <alignment horizontal="left" vertical="center" wrapText="1"/>
    </xf>
    <xf numFmtId="0" fontId="4" fillId="0" borderId="8" xfId="0" applyFont="1" applyFill="1" applyBorder="1" applyAlignment="1" applyProtection="1">
      <alignment horizontal="right" vertical="center" wrapText="1"/>
    </xf>
    <xf numFmtId="0" fontId="4" fillId="0" borderId="9" xfId="0" applyFont="1" applyFill="1" applyBorder="1" applyAlignment="1" applyProtection="1">
      <alignment horizontal="right" vertical="center" wrapText="1"/>
    </xf>
    <xf numFmtId="0" fontId="4" fillId="0" borderId="10" xfId="0" applyFont="1" applyFill="1" applyBorder="1" applyAlignment="1" applyProtection="1">
      <alignment horizontal="right" vertical="center" wrapText="1"/>
    </xf>
    <xf numFmtId="0" fontId="5" fillId="7" borderId="8" xfId="0" applyFont="1" applyFill="1" applyBorder="1" applyAlignment="1" applyProtection="1">
      <alignment horizontal="left" vertical="center" shrinkToFit="1"/>
    </xf>
    <xf numFmtId="0" fontId="5" fillId="7" borderId="9" xfId="0" applyFont="1" applyFill="1" applyBorder="1" applyAlignment="1" applyProtection="1">
      <alignment horizontal="left" vertical="center" shrinkToFit="1"/>
    </xf>
    <xf numFmtId="0" fontId="5" fillId="7" borderId="10" xfId="0" applyFont="1" applyFill="1" applyBorder="1" applyAlignment="1" applyProtection="1">
      <alignment horizontal="left" vertical="center" shrinkToFit="1"/>
    </xf>
    <xf numFmtId="0" fontId="5" fillId="7" borderId="1" xfId="0" applyFont="1" applyFill="1" applyBorder="1" applyAlignment="1" applyProtection="1">
      <alignment horizontal="center" vertical="center" shrinkToFit="1"/>
    </xf>
    <xf numFmtId="0" fontId="4" fillId="0" borderId="0" xfId="0" applyFont="1" applyFill="1" applyBorder="1" applyAlignment="1" applyProtection="1">
      <alignment vertical="center" wrapText="1"/>
    </xf>
    <xf numFmtId="0" fontId="0" fillId="0" borderId="0" xfId="0" applyBorder="1" applyAlignment="1">
      <alignment vertical="center" wrapText="1"/>
    </xf>
    <xf numFmtId="178" fontId="5" fillId="7" borderId="15" xfId="0" applyNumberFormat="1" applyFont="1" applyFill="1" applyBorder="1" applyAlignment="1" applyProtection="1">
      <alignment horizontal="left" vertical="center" wrapText="1"/>
    </xf>
    <xf numFmtId="178" fontId="5" fillId="7" borderId="16" xfId="0" applyNumberFormat="1" applyFont="1" applyFill="1" applyBorder="1" applyAlignment="1" applyProtection="1">
      <alignment horizontal="left" vertical="center" wrapText="1"/>
    </xf>
    <xf numFmtId="0" fontId="5" fillId="7" borderId="11" xfId="0" applyFont="1" applyFill="1" applyBorder="1" applyAlignment="1" applyProtection="1">
      <alignment horizontal="left" vertical="center" shrinkToFit="1"/>
    </xf>
    <xf numFmtId="0" fontId="5" fillId="7" borderId="0" xfId="0" applyFont="1" applyFill="1" applyBorder="1" applyAlignment="1" applyProtection="1">
      <alignment horizontal="left" vertical="center" shrinkToFit="1"/>
    </xf>
    <xf numFmtId="0" fontId="5" fillId="7" borderId="13" xfId="0" applyFont="1" applyFill="1" applyBorder="1" applyAlignment="1" applyProtection="1">
      <alignment horizontal="left" vertical="center" shrinkToFit="1"/>
    </xf>
    <xf numFmtId="0" fontId="5" fillId="7" borderId="0" xfId="0" applyFont="1" applyFill="1" applyAlignment="1" applyProtection="1">
      <alignment horizontal="center" vertical="center" shrinkToFit="1"/>
    </xf>
    <xf numFmtId="0" fontId="4" fillId="2" borderId="0" xfId="0" applyFont="1" applyFill="1" applyAlignment="1" applyProtection="1">
      <alignment horizontal="center" vertical="center" wrapText="1"/>
    </xf>
    <xf numFmtId="177" fontId="5" fillId="7" borderId="15" xfId="0" applyNumberFormat="1" applyFont="1" applyFill="1" applyBorder="1" applyAlignment="1" applyProtection="1">
      <alignment horizontal="left" vertical="center" wrapText="1"/>
    </xf>
    <xf numFmtId="177" fontId="5" fillId="7" borderId="16" xfId="0" applyNumberFormat="1" applyFont="1" applyFill="1" applyBorder="1" applyAlignment="1" applyProtection="1">
      <alignment horizontal="left" vertical="center" wrapText="1"/>
    </xf>
    <xf numFmtId="0" fontId="5" fillId="7" borderId="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12" xfId="0" applyFont="1" applyFill="1" applyBorder="1" applyAlignment="1" applyProtection="1">
      <alignment horizontal="left" vertical="center" shrinkToFit="1"/>
    </xf>
    <xf numFmtId="0" fontId="5" fillId="7" borderId="1" xfId="0" applyFont="1" applyFill="1" applyBorder="1" applyAlignment="1">
      <alignment horizontal="center" vertical="center" shrinkToFi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178" fontId="5" fillId="2" borderId="15" xfId="0" applyNumberFormat="1" applyFont="1" applyFill="1" applyBorder="1" applyAlignment="1">
      <alignment horizontal="left" vertical="center" wrapText="1"/>
    </xf>
    <xf numFmtId="178" fontId="5" fillId="2" borderId="16" xfId="0" applyNumberFormat="1" applyFont="1" applyFill="1" applyBorder="1" applyAlignment="1">
      <alignment horizontal="left" vertical="center" wrapText="1"/>
    </xf>
    <xf numFmtId="0" fontId="5" fillId="2" borderId="1" xfId="0" applyFont="1" applyFill="1" applyBorder="1" applyAlignment="1">
      <alignment horizontal="left" vertical="center" shrinkToFit="1"/>
    </xf>
    <xf numFmtId="0" fontId="5" fillId="2" borderId="12" xfId="0" applyFont="1" applyFill="1" applyBorder="1" applyAlignment="1">
      <alignment horizontal="left" vertical="center" shrinkToFi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5" fillId="2" borderId="26" xfId="0" applyFont="1" applyFill="1" applyBorder="1" applyAlignment="1">
      <alignment horizontal="left" vertical="center" shrinkToFit="1"/>
    </xf>
    <xf numFmtId="0" fontId="5" fillId="2" borderId="17" xfId="0" applyFont="1" applyFill="1" applyBorder="1" applyAlignment="1">
      <alignment horizontal="left" vertical="center" shrinkToFit="1"/>
    </xf>
    <xf numFmtId="0" fontId="4" fillId="0" borderId="2" xfId="0" applyFont="1" applyFill="1" applyBorder="1" applyAlignment="1">
      <alignment horizontal="center" vertical="center" wrapText="1"/>
    </xf>
    <xf numFmtId="0" fontId="5" fillId="2" borderId="14" xfId="0" applyFont="1" applyFill="1" applyBorder="1" applyAlignment="1">
      <alignment horizontal="left" vertical="center" shrinkToFit="1"/>
    </xf>
    <xf numFmtId="0" fontId="5" fillId="2" borderId="15" xfId="0" applyFont="1" applyFill="1" applyBorder="1" applyAlignment="1">
      <alignment horizontal="left" vertical="center" shrinkToFit="1"/>
    </xf>
    <xf numFmtId="0" fontId="5" fillId="2" borderId="16" xfId="0" applyFont="1" applyFill="1" applyBorder="1" applyAlignment="1">
      <alignment horizontal="left" vertical="center" shrinkToFit="1"/>
    </xf>
    <xf numFmtId="0" fontId="5" fillId="2" borderId="11" xfId="0" applyFont="1" applyFill="1" applyBorder="1" applyAlignment="1">
      <alignment horizontal="left" vertical="center" shrinkToFit="1"/>
    </xf>
    <xf numFmtId="0" fontId="5" fillId="2" borderId="0" xfId="0" applyFont="1" applyFill="1" applyBorder="1" applyAlignment="1">
      <alignment horizontal="left" vertical="center" shrinkToFit="1"/>
    </xf>
    <xf numFmtId="0" fontId="5" fillId="2" borderId="13" xfId="0" applyFont="1" applyFill="1" applyBorder="1" applyAlignment="1">
      <alignment horizontal="left" vertical="center" shrinkToFit="1"/>
    </xf>
    <xf numFmtId="0" fontId="5" fillId="2" borderId="6" xfId="0" applyFont="1" applyFill="1" applyBorder="1" applyAlignment="1">
      <alignment horizontal="left" vertical="center" shrinkToFit="1"/>
    </xf>
    <xf numFmtId="0" fontId="4" fillId="0" borderId="12" xfId="0" applyFont="1" applyFill="1" applyBorder="1" applyAlignment="1">
      <alignment horizontal="center" vertical="center" wrapText="1"/>
    </xf>
    <xf numFmtId="0" fontId="5" fillId="2" borderId="27" xfId="0" applyFont="1" applyFill="1" applyBorder="1" applyAlignment="1">
      <alignment horizontal="left" vertical="center" shrinkToFit="1"/>
    </xf>
    <xf numFmtId="0" fontId="5" fillId="2" borderId="28" xfId="0" applyFont="1" applyFill="1" applyBorder="1" applyAlignment="1">
      <alignment horizontal="left" vertical="center" shrinkToFit="1"/>
    </xf>
    <xf numFmtId="0" fontId="5" fillId="2" borderId="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178" fontId="5" fillId="7" borderId="15" xfId="0" applyNumberFormat="1" applyFont="1" applyFill="1" applyBorder="1" applyAlignment="1">
      <alignment horizontal="left" vertical="center" wrapText="1"/>
    </xf>
    <xf numFmtId="178" fontId="5" fillId="7" borderId="16" xfId="0" applyNumberFormat="1" applyFont="1" applyFill="1" applyBorder="1" applyAlignment="1">
      <alignment horizontal="left" vertical="center" wrapText="1"/>
    </xf>
    <xf numFmtId="0" fontId="5" fillId="7" borderId="1" xfId="0" applyFont="1" applyFill="1" applyBorder="1" applyAlignment="1">
      <alignment horizontal="left" vertical="center" shrinkToFit="1"/>
    </xf>
    <xf numFmtId="0" fontId="5" fillId="7" borderId="12" xfId="0" applyFont="1" applyFill="1" applyBorder="1" applyAlignment="1">
      <alignment horizontal="left" vertical="center" shrinkToFit="1"/>
    </xf>
    <xf numFmtId="0" fontId="15" fillId="7" borderId="26" xfId="0" applyFont="1" applyFill="1" applyBorder="1" applyAlignment="1">
      <alignment horizontal="left" vertical="center" shrinkToFit="1"/>
    </xf>
    <xf numFmtId="0" fontId="15" fillId="7" borderId="17" xfId="0" applyFont="1" applyFill="1" applyBorder="1" applyAlignment="1">
      <alignment horizontal="left" vertical="center" shrinkToFit="1"/>
    </xf>
    <xf numFmtId="0" fontId="4" fillId="0" borderId="4" xfId="0" applyFont="1" applyFill="1" applyBorder="1" applyAlignment="1">
      <alignment horizontal="center" vertical="center" wrapText="1"/>
    </xf>
    <xf numFmtId="0" fontId="5" fillId="7" borderId="14" xfId="0" applyFont="1" applyFill="1" applyBorder="1" applyAlignment="1">
      <alignment horizontal="left" vertical="center" shrinkToFit="1"/>
    </xf>
    <xf numFmtId="0" fontId="5" fillId="7" borderId="15" xfId="0" applyFont="1" applyFill="1" applyBorder="1" applyAlignment="1">
      <alignment horizontal="left" vertical="center" shrinkToFit="1"/>
    </xf>
    <xf numFmtId="0" fontId="5" fillId="7" borderId="16" xfId="0" applyFont="1" applyFill="1" applyBorder="1" applyAlignment="1">
      <alignment horizontal="left" vertical="center" shrinkToFit="1"/>
    </xf>
    <xf numFmtId="0" fontId="5" fillId="7" borderId="6" xfId="0" applyFont="1" applyFill="1" applyBorder="1" applyAlignment="1">
      <alignment horizontal="left" vertical="center" shrinkToFit="1"/>
    </xf>
    <xf numFmtId="0" fontId="5" fillId="7" borderId="13" xfId="0" applyFont="1" applyFill="1" applyBorder="1" applyAlignment="1">
      <alignment horizontal="left" vertical="center" shrinkToFit="1"/>
    </xf>
    <xf numFmtId="0" fontId="5" fillId="7" borderId="5" xfId="0" applyFont="1" applyFill="1" applyBorder="1" applyAlignment="1">
      <alignment horizontal="left" vertical="center" shrinkToFit="1"/>
    </xf>
    <xf numFmtId="0" fontId="7" fillId="0" borderId="0" xfId="0" applyFont="1" applyFill="1" applyAlignment="1">
      <alignment horizontal="center" vertical="center" wrapText="1"/>
    </xf>
    <xf numFmtId="0" fontId="4" fillId="0" borderId="4"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4" fillId="0" borderId="7" xfId="0" applyFont="1" applyFill="1" applyBorder="1" applyAlignment="1">
      <alignment horizontal="center" vertical="center" textRotation="255" wrapText="1"/>
    </xf>
    <xf numFmtId="0" fontId="4" fillId="0" borderId="18" xfId="0" applyFont="1" applyFill="1" applyBorder="1" applyAlignment="1">
      <alignment horizontal="center" vertical="center" wrapText="1"/>
    </xf>
    <xf numFmtId="0" fontId="4" fillId="0" borderId="1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180" fontId="5" fillId="2" borderId="1" xfId="0" applyNumberFormat="1" applyFont="1" applyFill="1" applyBorder="1" applyAlignment="1">
      <alignment horizontal="center" vertical="center" shrinkToFit="1"/>
    </xf>
    <xf numFmtId="0" fontId="5" fillId="2" borderId="0" xfId="0" applyFont="1" applyFill="1" applyAlignment="1">
      <alignment horizontal="center" vertical="center" wrapText="1"/>
    </xf>
    <xf numFmtId="0" fontId="4" fillId="2" borderId="0" xfId="0" applyFont="1" applyFill="1" applyAlignment="1">
      <alignment horizontal="right" vertical="center" wrapText="1"/>
    </xf>
    <xf numFmtId="0" fontId="5" fillId="2" borderId="0" xfId="0" applyFont="1" applyFill="1" applyAlignment="1" applyProtection="1">
      <alignment horizontal="center" vertical="center" shrinkToFit="1"/>
    </xf>
    <xf numFmtId="0" fontId="5" fillId="2" borderId="1" xfId="0" applyFont="1" applyFill="1" applyBorder="1" applyAlignment="1" applyProtection="1">
      <alignment horizontal="center" vertical="center" shrinkToFit="1"/>
    </xf>
    <xf numFmtId="180" fontId="5" fillId="2" borderId="1" xfId="0" applyNumberFormat="1" applyFont="1" applyFill="1" applyBorder="1" applyAlignment="1" applyProtection="1">
      <alignment horizontal="center" vertical="center" shrinkToFit="1"/>
    </xf>
    <xf numFmtId="0" fontId="5" fillId="7" borderId="9" xfId="0" applyFont="1" applyFill="1" applyBorder="1" applyAlignment="1">
      <alignment horizontal="center" vertical="center" shrinkToFi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3" fontId="5" fillId="7" borderId="0" xfId="0" applyNumberFormat="1" applyFont="1" applyFill="1" applyBorder="1" applyAlignment="1">
      <alignment horizontal="center" vertical="center"/>
    </xf>
    <xf numFmtId="3" fontId="5" fillId="7" borderId="1"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1" xfId="0" applyFont="1" applyBorder="1" applyAlignment="1">
      <alignment horizontal="left" vertical="center"/>
    </xf>
    <xf numFmtId="0" fontId="4" fillId="0" borderId="0" xfId="0" applyFont="1" applyBorder="1" applyAlignment="1">
      <alignment horizontal="left" vertical="center"/>
    </xf>
    <xf numFmtId="0" fontId="4" fillId="0" borderId="13" xfId="0" applyFont="1" applyBorder="1" applyAlignment="1">
      <alignment horizontal="left" vertical="center"/>
    </xf>
    <xf numFmtId="3" fontId="5" fillId="7" borderId="11" xfId="0" applyNumberFormat="1" applyFont="1" applyFill="1" applyBorder="1" applyAlignment="1">
      <alignment horizontal="center" vertical="center"/>
    </xf>
    <xf numFmtId="3" fontId="5" fillId="7" borderId="6" xfId="0" applyNumberFormat="1" applyFont="1" applyFill="1" applyBorder="1" applyAlignment="1">
      <alignment horizontal="center" vertical="center"/>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 xfId="0" applyFont="1" applyBorder="1" applyAlignment="1">
      <alignment horizontal="center" vertical="center" wrapText="1"/>
    </xf>
    <xf numFmtId="0" fontId="4" fillId="7" borderId="0" xfId="0" applyFont="1" applyFill="1" applyAlignment="1">
      <alignment horizontal="center" vertical="center"/>
    </xf>
    <xf numFmtId="0" fontId="4" fillId="7" borderId="1" xfId="0" applyFont="1" applyFill="1" applyBorder="1" applyAlignment="1">
      <alignment horizontal="center" vertical="center"/>
    </xf>
    <xf numFmtId="0" fontId="5" fillId="7" borderId="1" xfId="0" applyFont="1" applyFill="1" applyBorder="1" applyAlignment="1" applyProtection="1">
      <alignment horizontal="center" vertical="center" shrinkToFit="1"/>
      <protection locked="0"/>
    </xf>
    <xf numFmtId="0" fontId="5" fillId="8" borderId="0" xfId="0" applyFont="1" applyFill="1" applyAlignment="1">
      <alignment horizontal="center" vertical="center"/>
    </xf>
    <xf numFmtId="0" fontId="4" fillId="7" borderId="0" xfId="0" applyFont="1" applyFill="1" applyAlignment="1">
      <alignment horizontal="left" vertical="center" shrinkToFit="1"/>
    </xf>
    <xf numFmtId="0" fontId="4" fillId="0" borderId="0" xfId="0" applyFont="1" applyAlignment="1">
      <alignment horizontal="center" vertical="center"/>
    </xf>
    <xf numFmtId="0" fontId="4" fillId="0" borderId="1" xfId="0" applyFont="1" applyBorder="1" applyAlignment="1">
      <alignment horizontal="center" vertical="center"/>
    </xf>
    <xf numFmtId="0" fontId="5" fillId="8" borderId="1" xfId="0" applyFont="1" applyFill="1" applyBorder="1" applyAlignment="1">
      <alignment horizontal="center" vertical="center"/>
    </xf>
    <xf numFmtId="0" fontId="5" fillId="7" borderId="14" xfId="0" applyFont="1" applyFill="1" applyBorder="1" applyAlignment="1">
      <alignment horizontal="center" vertical="top"/>
    </xf>
    <xf numFmtId="0" fontId="5" fillId="7" borderId="15" xfId="0" applyFont="1" applyFill="1" applyBorder="1" applyAlignment="1">
      <alignment horizontal="center" vertical="top"/>
    </xf>
    <xf numFmtId="0" fontId="5" fillId="7" borderId="16" xfId="0" applyFont="1" applyFill="1" applyBorder="1" applyAlignment="1">
      <alignment horizontal="center" vertical="top"/>
    </xf>
    <xf numFmtId="0" fontId="5" fillId="7" borderId="11" xfId="0" applyFont="1" applyFill="1" applyBorder="1" applyAlignment="1">
      <alignment horizontal="center" vertical="top"/>
    </xf>
    <xf numFmtId="0" fontId="5" fillId="7" borderId="0" xfId="0" applyFont="1" applyFill="1" applyBorder="1" applyAlignment="1">
      <alignment horizontal="center" vertical="top"/>
    </xf>
    <xf numFmtId="0" fontId="5" fillId="7" borderId="13" xfId="0" applyFont="1" applyFill="1" applyBorder="1" applyAlignment="1">
      <alignment horizontal="center" vertical="top"/>
    </xf>
    <xf numFmtId="0" fontId="5" fillId="7" borderId="6" xfId="0" applyFont="1" applyFill="1" applyBorder="1" applyAlignment="1">
      <alignment horizontal="center" vertical="top"/>
    </xf>
    <xf numFmtId="0" fontId="5" fillId="7" borderId="1" xfId="0" applyFont="1" applyFill="1" applyBorder="1" applyAlignment="1">
      <alignment horizontal="center" vertical="top"/>
    </xf>
    <xf numFmtId="0" fontId="5" fillId="7" borderId="12" xfId="0" applyFont="1" applyFill="1" applyBorder="1" applyAlignment="1">
      <alignment horizontal="center" vertical="top"/>
    </xf>
    <xf numFmtId="0" fontId="4" fillId="0" borderId="0" xfId="0" applyFont="1" applyBorder="1" applyAlignment="1">
      <alignment horizontal="center" vertical="center"/>
    </xf>
    <xf numFmtId="0" fontId="5" fillId="7" borderId="1" xfId="0" applyFont="1" applyFill="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5" fillId="7" borderId="9" xfId="0" applyFont="1" applyFill="1" applyBorder="1" applyAlignment="1" applyProtection="1">
      <alignment horizontal="center" vertical="center" wrapText="1"/>
    </xf>
    <xf numFmtId="0" fontId="7" fillId="0" borderId="0" xfId="0" applyFont="1" applyAlignment="1">
      <alignment horizontal="center" vertical="center"/>
    </xf>
    <xf numFmtId="0" fontId="5" fillId="7" borderId="9" xfId="0" applyFont="1" applyFill="1" applyBorder="1" applyAlignment="1">
      <alignment horizontal="center" vertical="center"/>
    </xf>
    <xf numFmtId="3" fontId="5" fillId="7" borderId="11" xfId="0" applyNumberFormat="1" applyFont="1" applyFill="1" applyBorder="1" applyAlignment="1">
      <alignment horizontal="right" vertical="center"/>
    </xf>
    <xf numFmtId="3" fontId="5" fillId="7" borderId="0" xfId="0" applyNumberFormat="1" applyFont="1" applyFill="1" applyBorder="1" applyAlignment="1">
      <alignment horizontal="right" vertical="center"/>
    </xf>
    <xf numFmtId="3" fontId="5" fillId="7" borderId="6" xfId="0" applyNumberFormat="1" applyFont="1" applyFill="1" applyBorder="1" applyAlignment="1">
      <alignment horizontal="right" vertical="center"/>
    </xf>
    <xf numFmtId="3" fontId="5" fillId="7" borderId="1" xfId="0" applyNumberFormat="1" applyFont="1" applyFill="1" applyBorder="1" applyAlignment="1">
      <alignment horizontal="right" vertical="center"/>
    </xf>
    <xf numFmtId="0" fontId="4" fillId="7" borderId="11" xfId="0" applyFont="1" applyFill="1" applyBorder="1" applyAlignment="1">
      <alignment horizontal="right" vertical="center"/>
    </xf>
    <xf numFmtId="0" fontId="4" fillId="7" borderId="0" xfId="0" applyFont="1" applyFill="1" applyBorder="1" applyAlignment="1">
      <alignment horizontal="right" vertical="center"/>
    </xf>
    <xf numFmtId="0" fontId="4" fillId="7" borderId="6" xfId="0" applyFont="1" applyFill="1" applyBorder="1" applyAlignment="1">
      <alignment horizontal="right" vertical="center"/>
    </xf>
    <xf numFmtId="0" fontId="4" fillId="7" borderId="1" xfId="0" applyFont="1" applyFill="1" applyBorder="1" applyAlignment="1">
      <alignment horizontal="right" vertical="center"/>
    </xf>
    <xf numFmtId="0" fontId="4" fillId="0" borderId="16" xfId="0" applyFont="1" applyBorder="1" applyAlignment="1">
      <alignment horizontal="left" vertical="center"/>
    </xf>
    <xf numFmtId="0" fontId="16" fillId="0" borderId="16"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2" xfId="0" applyFont="1" applyBorder="1" applyAlignment="1">
      <alignment horizontal="center" vertical="center" wrapText="1"/>
    </xf>
    <xf numFmtId="0" fontId="23" fillId="10" borderId="88" xfId="2" applyFont="1" applyFill="1" applyBorder="1" applyAlignment="1">
      <alignment horizontal="center" vertical="center" wrapText="1"/>
    </xf>
    <xf numFmtId="0" fontId="23" fillId="10" borderId="92" xfId="2" applyFont="1" applyFill="1" applyBorder="1" applyAlignment="1">
      <alignment horizontal="center" vertical="center" wrapText="1"/>
    </xf>
    <xf numFmtId="0" fontId="23" fillId="0" borderId="8" xfId="2" applyFont="1" applyBorder="1" applyAlignment="1">
      <alignment horizontal="justify" vertical="center" wrapText="1"/>
    </xf>
    <xf numFmtId="0" fontId="23" fillId="0" borderId="9" xfId="2" applyFont="1" applyBorder="1" applyAlignment="1">
      <alignment horizontal="justify" vertical="center" wrapText="1"/>
    </xf>
    <xf numFmtId="0" fontId="23" fillId="0" borderId="0" xfId="2" applyFont="1" applyAlignment="1">
      <alignment horizontal="left" vertical="top" wrapText="1"/>
    </xf>
    <xf numFmtId="0" fontId="23" fillId="0" borderId="8" xfId="2" applyFont="1" applyBorder="1" applyAlignment="1">
      <alignment horizontal="left" vertical="center" wrapText="1"/>
    </xf>
    <xf numFmtId="0" fontId="23" fillId="0" borderId="9" xfId="2" applyFont="1" applyBorder="1" applyAlignment="1">
      <alignment horizontal="left" vertical="center" wrapText="1"/>
    </xf>
    <xf numFmtId="0" fontId="23" fillId="0" borderId="14" xfId="2" applyFont="1" applyBorder="1" applyAlignment="1">
      <alignment horizontal="left" vertical="center" wrapText="1"/>
    </xf>
    <xf numFmtId="0" fontId="23" fillId="0" borderId="15" xfId="2" applyFont="1" applyBorder="1" applyAlignment="1">
      <alignment horizontal="left" vertical="center" wrapText="1"/>
    </xf>
    <xf numFmtId="0" fontId="23" fillId="0" borderId="11" xfId="2" applyFont="1" applyBorder="1" applyAlignment="1">
      <alignment horizontal="left" vertical="center" wrapText="1"/>
    </xf>
    <xf numFmtId="0" fontId="23" fillId="0" borderId="0" xfId="2" applyFont="1" applyBorder="1" applyAlignment="1">
      <alignment horizontal="left" vertical="center" wrapText="1"/>
    </xf>
    <xf numFmtId="0" fontId="23" fillId="0" borderId="11" xfId="2" applyFont="1" applyBorder="1" applyAlignment="1">
      <alignment horizontal="left" vertical="center"/>
    </xf>
    <xf numFmtId="0" fontId="23" fillId="0" borderId="0" xfId="2" applyFont="1" applyBorder="1" applyAlignment="1">
      <alignment horizontal="left" vertical="center"/>
    </xf>
    <xf numFmtId="0" fontId="23" fillId="0" borderId="8" xfId="2" applyFont="1" applyBorder="1" applyAlignment="1">
      <alignment vertical="center" wrapText="1"/>
    </xf>
    <xf numFmtId="0" fontId="23" fillId="0" borderId="9" xfId="2" applyFont="1" applyBorder="1" applyAlignment="1">
      <alignment vertical="center" wrapText="1"/>
    </xf>
    <xf numFmtId="0" fontId="23" fillId="0" borderId="10" xfId="2" applyFont="1" applyBorder="1" applyAlignment="1">
      <alignment vertical="center" wrapText="1"/>
    </xf>
    <xf numFmtId="0" fontId="23" fillId="0" borderId="10" xfId="2" applyFont="1" applyBorder="1" applyAlignment="1">
      <alignment horizontal="left" vertical="center" wrapText="1"/>
    </xf>
    <xf numFmtId="0" fontId="28" fillId="0" borderId="8" xfId="2" applyFont="1" applyBorder="1" applyAlignment="1">
      <alignment vertical="top" wrapText="1"/>
    </xf>
    <xf numFmtId="0" fontId="23" fillId="0" borderId="9" xfId="2" applyFont="1" applyBorder="1" applyAlignment="1">
      <alignment vertical="top" wrapText="1"/>
    </xf>
    <xf numFmtId="0" fontId="23" fillId="0" borderId="10" xfId="2" applyFont="1" applyBorder="1" applyAlignment="1">
      <alignment vertical="top" wrapText="1"/>
    </xf>
    <xf numFmtId="0" fontId="28" fillId="0" borderId="118" xfId="2" applyFont="1" applyBorder="1" applyAlignment="1">
      <alignment vertical="top" wrapText="1"/>
    </xf>
    <xf numFmtId="0" fontId="23" fillId="0" borderId="119" xfId="2" applyFont="1" applyBorder="1" applyAlignment="1">
      <alignment vertical="top" wrapText="1"/>
    </xf>
    <xf numFmtId="0" fontId="23" fillId="0" borderId="120" xfId="2" applyFont="1" applyBorder="1" applyAlignment="1">
      <alignment vertical="top" wrapText="1"/>
    </xf>
    <xf numFmtId="0" fontId="23" fillId="0" borderId="112" xfId="2" applyFont="1" applyFill="1" applyBorder="1" applyAlignment="1">
      <alignment horizontal="center" vertical="center" wrapText="1"/>
    </xf>
    <xf numFmtId="0" fontId="23" fillId="0" borderId="122" xfId="2" applyFont="1" applyFill="1" applyBorder="1" applyAlignment="1">
      <alignment horizontal="center" vertical="center" wrapText="1"/>
    </xf>
    <xf numFmtId="0" fontId="23" fillId="0" borderId="97" xfId="2" applyFont="1" applyBorder="1" applyAlignment="1">
      <alignment horizontal="left" vertical="center" wrapText="1"/>
    </xf>
    <xf numFmtId="0" fontId="23" fillId="0" borderId="127" xfId="2" applyFont="1" applyBorder="1" applyAlignment="1">
      <alignment horizontal="left" vertical="center" wrapText="1"/>
    </xf>
    <xf numFmtId="0" fontId="23" fillId="0" borderId="6" xfId="2" applyFont="1" applyBorder="1" applyAlignment="1">
      <alignment horizontal="left" vertical="center" wrapText="1"/>
    </xf>
    <xf numFmtId="0" fontId="23" fillId="0" borderId="1" xfId="2" applyFont="1" applyBorder="1" applyAlignment="1">
      <alignment horizontal="left" vertical="center" wrapText="1"/>
    </xf>
    <xf numFmtId="0" fontId="23" fillId="0" borderId="94" xfId="2" applyFont="1" applyBorder="1" applyAlignment="1">
      <alignment horizontal="center" vertical="center" textRotation="255" wrapText="1"/>
    </xf>
    <xf numFmtId="0" fontId="23" fillId="0" borderId="99" xfId="2" applyFont="1" applyBorder="1" applyAlignment="1">
      <alignment horizontal="center" vertical="center" textRotation="255" wrapText="1"/>
    </xf>
    <xf numFmtId="0" fontId="23" fillId="0" borderId="126" xfId="2" applyFont="1" applyBorder="1" applyAlignment="1">
      <alignment horizontal="center" vertical="center" textRotation="255" wrapText="1"/>
    </xf>
    <xf numFmtId="0" fontId="23" fillId="0" borderId="114" xfId="2" applyFont="1" applyBorder="1" applyAlignment="1">
      <alignment horizontal="center" vertical="center" wrapText="1"/>
    </xf>
    <xf numFmtId="0" fontId="23" fillId="0" borderId="123" xfId="2" applyFont="1" applyBorder="1" applyAlignment="1">
      <alignment horizontal="center" vertical="center" wrapText="1"/>
    </xf>
    <xf numFmtId="0" fontId="23" fillId="0" borderId="11" xfId="2" applyFont="1" applyBorder="1" applyAlignment="1">
      <alignment horizontal="center" vertical="center" wrapText="1"/>
    </xf>
    <xf numFmtId="0" fontId="23" fillId="0" borderId="0" xfId="2" applyFont="1" applyBorder="1" applyAlignment="1">
      <alignment horizontal="center" vertical="center" wrapText="1"/>
    </xf>
    <xf numFmtId="0" fontId="23" fillId="0" borderId="105" xfId="2" applyFont="1" applyBorder="1" applyAlignment="1">
      <alignment horizontal="center" vertical="center" wrapText="1"/>
    </xf>
    <xf numFmtId="0" fontId="23" fillId="0" borderId="125" xfId="2" applyFont="1" applyBorder="1" applyAlignment="1">
      <alignment horizontal="center" vertical="center" wrapText="1"/>
    </xf>
    <xf numFmtId="0" fontId="23" fillId="0" borderId="116" xfId="2" applyFont="1" applyFill="1" applyBorder="1" applyAlignment="1">
      <alignment horizontal="left" vertical="center" wrapText="1"/>
    </xf>
    <xf numFmtId="0" fontId="23" fillId="0" borderId="142" xfId="2" applyFont="1" applyFill="1" applyBorder="1" applyAlignment="1">
      <alignment horizontal="left" vertical="center" wrapText="1"/>
    </xf>
    <xf numFmtId="0" fontId="23" fillId="0" borderId="117" xfId="2" applyFont="1" applyFill="1" applyBorder="1" applyAlignment="1">
      <alignment horizontal="left" vertical="center" wrapText="1"/>
    </xf>
    <xf numFmtId="0" fontId="23" fillId="0" borderId="109" xfId="2" applyFont="1" applyFill="1" applyBorder="1" applyAlignment="1">
      <alignment horizontal="center" vertical="center" wrapText="1"/>
    </xf>
    <xf numFmtId="0" fontId="23" fillId="0" borderId="110" xfId="2" applyFont="1" applyFill="1" applyBorder="1" applyAlignment="1">
      <alignment horizontal="center" vertical="center" wrapText="1"/>
    </xf>
    <xf numFmtId="0" fontId="23" fillId="0" borderId="111" xfId="2" applyFont="1" applyFill="1" applyBorder="1" applyAlignment="1">
      <alignment horizontal="center" vertical="center" wrapText="1"/>
    </xf>
    <xf numFmtId="0" fontId="23" fillId="0" borderId="0" xfId="2" applyFont="1" applyAlignment="1">
      <alignment horizontal="left" vertical="center"/>
    </xf>
    <xf numFmtId="0" fontId="25" fillId="0" borderId="82" xfId="2" applyFont="1" applyBorder="1" applyAlignment="1">
      <alignment horizontal="center" vertical="center"/>
    </xf>
    <xf numFmtId="0" fontId="25" fillId="0" borderId="83" xfId="2" applyFont="1" applyBorder="1" applyAlignment="1">
      <alignment horizontal="center" vertical="center"/>
    </xf>
    <xf numFmtId="0" fontId="25" fillId="0" borderId="82" xfId="2" applyFont="1" applyFill="1" applyBorder="1" applyAlignment="1">
      <alignment horizontal="center" vertical="center"/>
    </xf>
    <xf numFmtId="0" fontId="25" fillId="0" borderId="83" xfId="2" applyFont="1" applyFill="1" applyBorder="1" applyAlignment="1">
      <alignment horizontal="center" vertical="center"/>
    </xf>
    <xf numFmtId="12" fontId="25" fillId="0" borderId="82" xfId="2" quotePrefix="1" applyNumberFormat="1" applyFont="1" applyFill="1" applyBorder="1" applyAlignment="1">
      <alignment horizontal="center" vertical="center"/>
    </xf>
    <xf numFmtId="12" fontId="25" fillId="0" borderId="83" xfId="2" quotePrefix="1" applyNumberFormat="1" applyFont="1" applyFill="1" applyBorder="1" applyAlignment="1">
      <alignment horizontal="center" vertical="center"/>
    </xf>
    <xf numFmtId="12" fontId="25" fillId="0" borderId="84" xfId="2" quotePrefix="1" applyNumberFormat="1" applyFont="1" applyFill="1" applyBorder="1" applyAlignment="1">
      <alignment horizontal="center" vertical="center"/>
    </xf>
    <xf numFmtId="12" fontId="25" fillId="0" borderId="85" xfId="2" quotePrefix="1" applyNumberFormat="1" applyFont="1" applyFill="1" applyBorder="1" applyAlignment="1">
      <alignment horizontal="center" vertical="center"/>
    </xf>
    <xf numFmtId="9" fontId="23" fillId="0" borderId="2" xfId="3" applyNumberFormat="1" applyFont="1" applyBorder="1" applyAlignment="1">
      <alignment horizontal="right" vertical="center"/>
    </xf>
    <xf numFmtId="0" fontId="23" fillId="0" borderId="129" xfId="2" applyFont="1" applyBorder="1" applyAlignment="1">
      <alignment horizontal="left" vertical="center" wrapText="1"/>
    </xf>
    <xf numFmtId="38" fontId="23" fillId="0" borderId="123" xfId="3" applyFont="1" applyFill="1" applyBorder="1" applyAlignment="1" applyProtection="1">
      <alignment horizontal="center" vertical="center" wrapText="1"/>
      <protection locked="0"/>
    </xf>
    <xf numFmtId="38" fontId="23" fillId="0" borderId="85" xfId="3" applyFont="1" applyFill="1" applyBorder="1" applyAlignment="1" applyProtection="1">
      <alignment horizontal="center" vertical="center" wrapText="1"/>
      <protection locked="0"/>
    </xf>
    <xf numFmtId="38" fontId="23" fillId="0" borderId="0" xfId="3" applyFont="1" applyFill="1" applyBorder="1" applyAlignment="1" applyProtection="1">
      <alignment horizontal="center" vertical="center" wrapText="1"/>
      <protection locked="0"/>
    </xf>
    <xf numFmtId="38" fontId="23" fillId="0" borderId="139" xfId="3" applyFont="1" applyFill="1" applyBorder="1" applyAlignment="1" applyProtection="1">
      <alignment horizontal="center" vertical="center" wrapText="1"/>
      <protection locked="0"/>
    </xf>
    <xf numFmtId="38" fontId="23" fillId="0" borderId="125" xfId="3" applyFont="1" applyFill="1" applyBorder="1" applyAlignment="1" applyProtection="1">
      <alignment horizontal="center" vertical="center" wrapText="1"/>
      <protection locked="0"/>
    </xf>
    <xf numFmtId="38" fontId="23" fillId="0" borderId="152" xfId="3" applyFont="1" applyFill="1" applyBorder="1" applyAlignment="1" applyProtection="1">
      <alignment horizontal="center" vertical="center" wrapText="1"/>
      <protection locked="0"/>
    </xf>
    <xf numFmtId="0" fontId="23" fillId="0" borderId="93" xfId="2" applyFont="1" applyFill="1" applyBorder="1" applyAlignment="1">
      <alignment horizontal="center" vertical="center" wrapText="1"/>
    </xf>
    <xf numFmtId="0" fontId="34" fillId="0" borderId="82" xfId="2" applyFont="1" applyBorder="1" applyAlignment="1">
      <alignment horizontal="center" vertical="center"/>
    </xf>
    <xf numFmtId="0" fontId="34" fillId="0" borderId="83" xfId="2" applyFont="1" applyBorder="1" applyAlignment="1">
      <alignment horizontal="center" vertical="center"/>
    </xf>
    <xf numFmtId="0" fontId="25" fillId="7" borderId="82" xfId="2" applyFont="1" applyFill="1" applyBorder="1" applyAlignment="1">
      <alignment horizontal="center" vertical="center"/>
    </xf>
    <xf numFmtId="0" fontId="25" fillId="7" borderId="83" xfId="2" applyFont="1" applyFill="1" applyBorder="1" applyAlignment="1">
      <alignment horizontal="center" vertical="center"/>
    </xf>
    <xf numFmtId="0" fontId="25" fillId="0" borderId="84" xfId="2" applyFont="1" applyBorder="1" applyAlignment="1">
      <alignment horizontal="center" vertical="center"/>
    </xf>
    <xf numFmtId="0" fontId="25" fillId="0" borderId="85" xfId="2" applyFont="1" applyBorder="1" applyAlignment="1">
      <alignment horizontal="center" vertical="center"/>
    </xf>
    <xf numFmtId="0" fontId="25" fillId="0" borderId="130" xfId="2" applyFont="1" applyBorder="1" applyAlignment="1">
      <alignment horizontal="center" vertical="center"/>
    </xf>
    <xf numFmtId="0" fontId="25" fillId="0" borderId="153" xfId="2" applyFont="1" applyBorder="1" applyAlignment="1">
      <alignment horizontal="center" vertical="center"/>
    </xf>
    <xf numFmtId="0" fontId="23" fillId="10" borderId="87" xfId="2" applyFont="1" applyFill="1" applyBorder="1" applyAlignment="1">
      <alignment horizontal="center" vertical="center" wrapText="1"/>
    </xf>
    <xf numFmtId="0" fontId="23" fillId="10" borderId="89" xfId="2" applyFont="1" applyFill="1" applyBorder="1" applyAlignment="1">
      <alignment horizontal="center" vertical="center" wrapText="1"/>
    </xf>
    <xf numFmtId="0" fontId="23" fillId="10" borderId="90" xfId="2" applyFont="1" applyFill="1" applyBorder="1" applyAlignment="1">
      <alignment horizontal="center" vertical="center" wrapText="1"/>
    </xf>
    <xf numFmtId="0" fontId="23" fillId="10" borderId="91" xfId="2" applyFont="1" applyFill="1" applyBorder="1" applyAlignment="1">
      <alignment horizontal="center" vertical="center" wrapText="1"/>
    </xf>
    <xf numFmtId="0" fontId="23" fillId="10" borderId="82" xfId="2" applyFont="1" applyFill="1" applyBorder="1" applyAlignment="1">
      <alignment horizontal="center" vertical="center" wrapText="1"/>
    </xf>
    <xf numFmtId="0" fontId="23" fillId="10" borderId="83" xfId="2" applyFont="1" applyFill="1" applyBorder="1" applyAlignment="1">
      <alignment horizontal="center" vertical="center" wrapText="1"/>
    </xf>
    <xf numFmtId="0" fontId="5" fillId="7" borderId="12" xfId="0" applyFont="1" applyFill="1" applyBorder="1" applyAlignment="1" applyProtection="1">
      <alignment horizontal="center" vertical="center" shrinkToFit="1"/>
      <protection locked="0"/>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16"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5" fillId="7" borderId="0" xfId="0" applyFont="1" applyFill="1" applyBorder="1" applyAlignment="1" applyProtection="1">
      <alignment horizontal="center" vertical="center" shrinkToFit="1"/>
    </xf>
    <xf numFmtId="0" fontId="5" fillId="7" borderId="15" xfId="0" applyNumberFormat="1" applyFont="1" applyFill="1" applyBorder="1" applyAlignment="1" applyProtection="1">
      <alignment horizontal="left" vertical="center" wrapText="1"/>
    </xf>
    <xf numFmtId="0" fontId="5" fillId="7" borderId="16" xfId="0" applyNumberFormat="1" applyFont="1" applyFill="1" applyBorder="1" applyAlignment="1" applyProtection="1">
      <alignment horizontal="left" vertical="center" wrapText="1"/>
    </xf>
    <xf numFmtId="0" fontId="0" fillId="0" borderId="1" xfId="0" applyBorder="1" applyAlignment="1">
      <alignment horizontal="center" vertical="center" wrapText="1"/>
    </xf>
    <xf numFmtId="3" fontId="5" fillId="7" borderId="144" xfId="0" applyNumberFormat="1" applyFont="1" applyFill="1" applyBorder="1" applyAlignment="1">
      <alignment horizontal="right" vertical="center"/>
    </xf>
    <xf numFmtId="0" fontId="4" fillId="0" borderId="1" xfId="0" applyFont="1" applyFill="1" applyBorder="1" applyAlignment="1">
      <alignment horizontal="left" vertical="center"/>
    </xf>
    <xf numFmtId="0" fontId="4" fillId="0" borderId="12" xfId="0" applyFont="1" applyFill="1" applyBorder="1" applyAlignment="1">
      <alignment horizontal="left" vertical="center"/>
    </xf>
    <xf numFmtId="3" fontId="5" fillId="7" borderId="15" xfId="0" applyNumberFormat="1" applyFont="1" applyFill="1" applyBorder="1" applyAlignment="1">
      <alignment horizontal="right" vertical="center"/>
    </xf>
    <xf numFmtId="0" fontId="4" fillId="0" borderId="2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23"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2" borderId="2" xfId="0" applyFont="1" applyFill="1" applyBorder="1" applyAlignment="1">
      <alignment horizontal="center" vertical="center" shrinkToFit="1"/>
    </xf>
    <xf numFmtId="0" fontId="4" fillId="0" borderId="14" xfId="0" applyFont="1" applyFill="1" applyBorder="1" applyAlignment="1">
      <alignment horizontal="center" vertical="center" textRotation="255" wrapText="1"/>
    </xf>
    <xf numFmtId="0" fontId="4" fillId="0" borderId="15" xfId="0" applyFont="1" applyFill="1" applyBorder="1" applyAlignment="1">
      <alignment horizontal="center" vertical="center" textRotation="255" wrapText="1"/>
    </xf>
    <xf numFmtId="0" fontId="4" fillId="0" borderId="16" xfId="0" applyFont="1" applyFill="1" applyBorder="1" applyAlignment="1">
      <alignment horizontal="center" vertical="center" textRotation="255" wrapText="1"/>
    </xf>
    <xf numFmtId="0" fontId="4" fillId="0" borderId="11" xfId="0" applyFont="1" applyFill="1" applyBorder="1" applyAlignment="1">
      <alignment horizontal="center" vertical="center" textRotation="255" wrapText="1"/>
    </xf>
    <xf numFmtId="0" fontId="4" fillId="0" borderId="0" xfId="0" applyFont="1" applyFill="1" applyBorder="1" applyAlignment="1">
      <alignment horizontal="center" vertical="center" textRotation="255" wrapText="1"/>
    </xf>
    <xf numFmtId="0" fontId="4" fillId="0" borderId="13" xfId="0" applyFont="1" applyFill="1" applyBorder="1" applyAlignment="1">
      <alignment horizontal="center" vertical="center" textRotation="255" wrapText="1"/>
    </xf>
    <xf numFmtId="0" fontId="4" fillId="0" borderId="6" xfId="0" applyFont="1" applyFill="1" applyBorder="1" applyAlignment="1">
      <alignment horizontal="center" vertical="center" textRotation="255" wrapText="1"/>
    </xf>
    <xf numFmtId="0" fontId="4" fillId="0" borderId="1" xfId="0" applyFont="1" applyFill="1" applyBorder="1" applyAlignment="1">
      <alignment horizontal="center" vertical="center" textRotation="255" wrapText="1"/>
    </xf>
    <xf numFmtId="0" fontId="4" fillId="0" borderId="12" xfId="0" applyFont="1" applyFill="1" applyBorder="1" applyAlignment="1">
      <alignment horizontal="center" vertical="center" textRotation="255" wrapText="1"/>
    </xf>
    <xf numFmtId="0" fontId="4" fillId="0" borderId="16" xfId="0" applyFont="1" applyFill="1" applyBorder="1" applyAlignment="1">
      <alignment horizontal="center" vertical="center" wrapText="1"/>
    </xf>
    <xf numFmtId="0" fontId="4" fillId="2" borderId="0"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19" fillId="7" borderId="14" xfId="0" applyFont="1" applyFill="1" applyBorder="1" applyAlignment="1">
      <alignment horizontal="center" vertical="center" shrinkToFit="1"/>
    </xf>
    <xf numFmtId="0" fontId="19" fillId="7" borderId="15" xfId="0" applyFont="1" applyFill="1" applyBorder="1" applyAlignment="1">
      <alignment horizontal="center" vertical="center" shrinkToFit="1"/>
    </xf>
    <xf numFmtId="0" fontId="19" fillId="7" borderId="6" xfId="0" applyFont="1" applyFill="1" applyBorder="1" applyAlignment="1">
      <alignment horizontal="center" vertical="center" shrinkToFit="1"/>
    </xf>
    <xf numFmtId="0" fontId="19" fillId="7" borderId="1" xfId="0" applyFont="1" applyFill="1" applyBorder="1" applyAlignment="1">
      <alignment horizontal="center" vertical="center" shrinkToFit="1"/>
    </xf>
    <xf numFmtId="0" fontId="4" fillId="0" borderId="17" xfId="0" applyFont="1" applyFill="1" applyBorder="1" applyAlignment="1">
      <alignment horizontal="center" vertical="center" wrapText="1"/>
    </xf>
    <xf numFmtId="0" fontId="36" fillId="0" borderId="82" xfId="2" applyFont="1" applyBorder="1" applyAlignment="1">
      <alignment horizontal="center" vertical="center"/>
    </xf>
    <xf numFmtId="0" fontId="36" fillId="0" borderId="83" xfId="2" applyFont="1" applyBorder="1" applyAlignment="1">
      <alignment horizontal="center" vertical="center"/>
    </xf>
    <xf numFmtId="0" fontId="37" fillId="0" borderId="82" xfId="2" applyFont="1" applyBorder="1" applyAlignment="1">
      <alignment horizontal="center" vertical="center"/>
    </xf>
    <xf numFmtId="0" fontId="37" fillId="0" borderId="83" xfId="2" applyFont="1" applyBorder="1" applyAlignment="1">
      <alignment horizontal="center" vertical="center"/>
    </xf>
    <xf numFmtId="0" fontId="37" fillId="0" borderId="82" xfId="2" applyFont="1" applyFill="1" applyBorder="1" applyAlignment="1">
      <alignment horizontal="center" vertical="center"/>
    </xf>
    <xf numFmtId="0" fontId="37" fillId="0" borderId="83" xfId="2" applyFont="1" applyFill="1" applyBorder="1" applyAlignment="1">
      <alignment horizontal="center" vertical="center"/>
    </xf>
    <xf numFmtId="38" fontId="26" fillId="0" borderId="0" xfId="3" applyFont="1">
      <alignment vertical="center"/>
    </xf>
    <xf numFmtId="0" fontId="26" fillId="0" borderId="0" xfId="2" applyFont="1" applyAlignment="1">
      <alignment horizontal="center" vertical="center"/>
    </xf>
    <xf numFmtId="0" fontId="37" fillId="7" borderId="82" xfId="2" applyFont="1" applyFill="1" applyBorder="1" applyAlignment="1">
      <alignment horizontal="center" vertical="center"/>
    </xf>
    <xf numFmtId="0" fontId="37" fillId="7" borderId="83" xfId="2" applyFont="1" applyFill="1" applyBorder="1" applyAlignment="1">
      <alignment horizontal="center" vertical="center"/>
    </xf>
    <xf numFmtId="0" fontId="37" fillId="0" borderId="84" xfId="2" applyFont="1" applyBorder="1" applyAlignment="1">
      <alignment horizontal="center" vertical="center"/>
    </xf>
    <xf numFmtId="0" fontId="37" fillId="0" borderId="85" xfId="2" applyFont="1" applyBorder="1" applyAlignment="1">
      <alignment horizontal="center" vertical="center"/>
    </xf>
    <xf numFmtId="12" fontId="37" fillId="0" borderId="82" xfId="2" quotePrefix="1" applyNumberFormat="1" applyFont="1" applyFill="1" applyBorder="1" applyAlignment="1">
      <alignment horizontal="center" vertical="center"/>
    </xf>
    <xf numFmtId="12" fontId="37" fillId="0" borderId="83" xfId="2" quotePrefix="1" applyNumberFormat="1" applyFont="1" applyFill="1" applyBorder="1" applyAlignment="1">
      <alignment horizontal="center" vertical="center"/>
    </xf>
    <xf numFmtId="9" fontId="26" fillId="0" borderId="2" xfId="3" applyNumberFormat="1" applyFont="1" applyBorder="1">
      <alignment vertical="center"/>
    </xf>
    <xf numFmtId="9" fontId="26" fillId="0" borderId="0" xfId="2" applyNumberFormat="1" applyFont="1" applyAlignment="1">
      <alignment vertical="center"/>
    </xf>
    <xf numFmtId="0" fontId="26" fillId="0" borderId="0" xfId="2" applyFont="1" applyBorder="1" applyAlignment="1">
      <alignment vertical="center"/>
    </xf>
    <xf numFmtId="0" fontId="37" fillId="0" borderId="86" xfId="2" applyFont="1" applyBorder="1" applyAlignment="1">
      <alignment horizontal="center" vertical="center"/>
    </xf>
    <xf numFmtId="0" fontId="37" fillId="0" borderId="0" xfId="2" applyFont="1" applyBorder="1" applyAlignment="1">
      <alignment horizontal="center" vertical="center"/>
    </xf>
    <xf numFmtId="12" fontId="37" fillId="0" borderId="84" xfId="2" quotePrefix="1" applyNumberFormat="1" applyFont="1" applyFill="1" applyBorder="1" applyAlignment="1">
      <alignment horizontal="center" vertical="center"/>
    </xf>
    <xf numFmtId="12" fontId="37" fillId="0" borderId="85" xfId="2" quotePrefix="1" applyNumberFormat="1" applyFont="1" applyFill="1" applyBorder="1" applyAlignment="1">
      <alignment horizontal="center" vertical="center"/>
    </xf>
    <xf numFmtId="9" fontId="26" fillId="0" borderId="2" xfId="3" applyNumberFormat="1" applyFont="1" applyBorder="1" applyAlignment="1">
      <alignment horizontal="right" vertical="center"/>
    </xf>
    <xf numFmtId="0" fontId="26" fillId="10" borderId="87" xfId="2" applyFont="1" applyFill="1" applyBorder="1" applyAlignment="1">
      <alignment horizontal="center" vertical="center" wrapText="1"/>
    </xf>
    <xf numFmtId="0" fontId="26" fillId="10" borderId="88" xfId="2" applyFont="1" applyFill="1" applyBorder="1" applyAlignment="1">
      <alignment horizontal="center" vertical="center" wrapText="1"/>
    </xf>
    <xf numFmtId="0" fontId="26" fillId="10" borderId="89" xfId="2" applyFont="1" applyFill="1" applyBorder="1" applyAlignment="1">
      <alignment horizontal="center" vertical="center" wrapText="1"/>
    </xf>
    <xf numFmtId="0" fontId="26" fillId="10" borderId="90" xfId="2" applyFont="1" applyFill="1" applyBorder="1" applyAlignment="1">
      <alignment horizontal="center" vertical="center" wrapText="1"/>
    </xf>
    <xf numFmtId="0" fontId="26" fillId="10" borderId="91" xfId="2" applyFont="1" applyFill="1" applyBorder="1" applyAlignment="1">
      <alignment horizontal="center" vertical="center" wrapText="1"/>
    </xf>
    <xf numFmtId="0" fontId="26" fillId="10" borderId="92" xfId="2" applyFont="1" applyFill="1" applyBorder="1" applyAlignment="1">
      <alignment horizontal="center" vertical="center" wrapText="1"/>
    </xf>
    <xf numFmtId="0" fontId="26" fillId="0" borderId="94" xfId="2" applyFont="1" applyBorder="1" applyAlignment="1">
      <alignment horizontal="center" vertical="center" textRotation="255" wrapText="1"/>
    </xf>
    <xf numFmtId="0" fontId="26" fillId="0" borderId="114" xfId="2" applyFont="1" applyBorder="1" applyAlignment="1">
      <alignment horizontal="center" vertical="center" wrapText="1"/>
    </xf>
    <xf numFmtId="0" fontId="26" fillId="0" borderId="96" xfId="2" applyFont="1" applyBorder="1" applyAlignment="1">
      <alignment horizontal="center" vertical="center" wrapText="1"/>
    </xf>
    <xf numFmtId="0" fontId="26" fillId="0" borderId="95" xfId="2" applyFont="1" applyBorder="1" applyAlignment="1">
      <alignment horizontal="justify" vertical="center" wrapText="1"/>
    </xf>
    <xf numFmtId="0" fontId="26" fillId="2" borderId="97" xfId="2" applyFont="1" applyFill="1" applyBorder="1" applyAlignment="1">
      <alignment horizontal="center" vertical="center" wrapText="1"/>
    </xf>
    <xf numFmtId="0" fontId="26" fillId="0" borderId="98" xfId="2" applyFont="1" applyBorder="1" applyAlignment="1">
      <alignment horizontal="center" vertical="center" wrapText="1"/>
    </xf>
    <xf numFmtId="38" fontId="26" fillId="0" borderId="96" xfId="3" applyFont="1" applyBorder="1" applyAlignment="1">
      <alignment horizontal="center" vertical="center" wrapText="1"/>
    </xf>
    <xf numFmtId="0" fontId="26" fillId="11" borderId="96" xfId="2" applyFont="1" applyFill="1" applyBorder="1" applyAlignment="1" applyProtection="1">
      <alignment horizontal="center" vertical="center" wrapText="1"/>
      <protection locked="0"/>
    </xf>
    <xf numFmtId="0" fontId="26" fillId="7" borderId="114" xfId="2" applyFont="1" applyFill="1" applyBorder="1" applyAlignment="1">
      <alignment vertical="center" wrapText="1"/>
    </xf>
    <xf numFmtId="0" fontId="26" fillId="0" borderId="85" xfId="2" applyFont="1" applyFill="1" applyBorder="1" applyAlignment="1">
      <alignment vertical="center" wrapText="1"/>
    </xf>
    <xf numFmtId="0" fontId="26" fillId="2" borderId="114" xfId="2" applyFont="1" applyFill="1" applyBorder="1" applyAlignment="1">
      <alignment horizontal="right" vertical="center" wrapText="1"/>
    </xf>
    <xf numFmtId="38" fontId="26" fillId="0" borderId="4" xfId="3" applyFont="1" applyBorder="1">
      <alignment vertical="center"/>
    </xf>
    <xf numFmtId="0" fontId="26" fillId="0" borderId="99" xfId="2" applyFont="1" applyBorder="1" applyAlignment="1">
      <alignment horizontal="center" vertical="center" textRotation="255" wrapText="1"/>
    </xf>
    <xf numFmtId="0" fontId="26" fillId="0" borderId="11" xfId="2" applyFont="1" applyBorder="1" applyAlignment="1">
      <alignment horizontal="center" vertical="center" wrapText="1"/>
    </xf>
    <xf numFmtId="0" fontId="26" fillId="0" borderId="5" xfId="2" applyFont="1" applyBorder="1" applyAlignment="1">
      <alignment horizontal="center" vertical="center" wrapText="1"/>
    </xf>
    <xf numFmtId="0" fontId="26" fillId="0" borderId="2" xfId="2" applyFont="1" applyBorder="1" applyAlignment="1">
      <alignment horizontal="justify" vertical="center" wrapText="1"/>
    </xf>
    <xf numFmtId="0" fontId="26" fillId="2" borderId="100" xfId="2" applyFont="1" applyFill="1" applyBorder="1" applyAlignment="1">
      <alignment horizontal="center" vertical="center" wrapText="1"/>
    </xf>
    <xf numFmtId="0" fontId="26" fillId="0" borderId="101" xfId="2" applyFont="1" applyBorder="1" applyAlignment="1">
      <alignment horizontal="center" vertical="center" wrapText="1"/>
    </xf>
    <xf numFmtId="38" fontId="26" fillId="0" borderId="101" xfId="3" applyFont="1" applyBorder="1" applyAlignment="1">
      <alignment horizontal="center" vertical="center" wrapText="1"/>
    </xf>
    <xf numFmtId="0" fontId="26" fillId="11" borderId="101" xfId="2" applyFont="1" applyFill="1" applyBorder="1" applyAlignment="1" applyProtection="1">
      <alignment horizontal="center" vertical="center" wrapText="1"/>
      <protection locked="0"/>
    </xf>
    <xf numFmtId="0" fontId="26" fillId="7" borderId="100" xfId="2" applyFont="1" applyFill="1" applyBorder="1" applyAlignment="1">
      <alignment vertical="center" wrapText="1"/>
    </xf>
    <xf numFmtId="0" fontId="26" fillId="0" borderId="135" xfId="2" applyFont="1" applyFill="1" applyBorder="1" applyAlignment="1">
      <alignment vertical="center" wrapText="1"/>
    </xf>
    <xf numFmtId="0" fontId="26" fillId="2" borderId="100" xfId="2" applyFont="1" applyFill="1" applyBorder="1" applyAlignment="1">
      <alignment horizontal="right" vertical="center" wrapText="1"/>
    </xf>
    <xf numFmtId="38" fontId="26" fillId="0" borderId="5" xfId="3" applyFont="1" applyBorder="1">
      <alignment vertical="center"/>
    </xf>
    <xf numFmtId="0" fontId="26" fillId="2" borderId="6" xfId="2" applyFont="1" applyFill="1" applyBorder="1" applyAlignment="1">
      <alignment horizontal="center" vertical="center" wrapText="1"/>
    </xf>
    <xf numFmtId="0" fontId="26" fillId="0" borderId="7" xfId="2" applyFont="1" applyBorder="1" applyAlignment="1">
      <alignment horizontal="center" vertical="center" wrapText="1"/>
    </xf>
    <xf numFmtId="0" fontId="26" fillId="0" borderId="149" xfId="2" applyFont="1" applyBorder="1" applyAlignment="1">
      <alignment horizontal="center" vertical="center" wrapText="1"/>
    </xf>
    <xf numFmtId="38" fontId="26" fillId="0" borderId="7" xfId="3" applyFont="1" applyBorder="1" applyAlignment="1">
      <alignment horizontal="center" vertical="center" wrapText="1"/>
    </xf>
    <xf numFmtId="0" fontId="26" fillId="11" borderId="7" xfId="2" applyFont="1" applyFill="1" applyBorder="1" applyAlignment="1" applyProtection="1">
      <alignment horizontal="center" vertical="center" wrapText="1"/>
      <protection locked="0"/>
    </xf>
    <xf numFmtId="0" fontId="26" fillId="7" borderId="6" xfId="2" applyFont="1" applyFill="1" applyBorder="1" applyAlignment="1">
      <alignment vertical="center" wrapText="1"/>
    </xf>
    <xf numFmtId="0" fontId="26" fillId="0" borderId="136" xfId="2" applyFont="1" applyFill="1" applyBorder="1" applyAlignment="1">
      <alignment vertical="center" wrapText="1"/>
    </xf>
    <xf numFmtId="0" fontId="26" fillId="2" borderId="6" xfId="2" applyFont="1" applyFill="1" applyBorder="1" applyAlignment="1">
      <alignment horizontal="right" vertical="center" wrapText="1"/>
    </xf>
    <xf numFmtId="38" fontId="26" fillId="0" borderId="7" xfId="3" applyFont="1" applyBorder="1">
      <alignment vertical="center"/>
    </xf>
    <xf numFmtId="0" fontId="26" fillId="2" borderId="14" xfId="2" applyFont="1" applyFill="1" applyBorder="1" applyAlignment="1">
      <alignment horizontal="center" vertical="center" wrapText="1"/>
    </xf>
    <xf numFmtId="0" fontId="26" fillId="0" borderId="4" xfId="2" applyFont="1" applyBorder="1" applyAlignment="1">
      <alignment horizontal="center" vertical="center" wrapText="1"/>
    </xf>
    <xf numFmtId="0" fontId="26" fillId="0" borderId="150" xfId="2" applyFont="1" applyBorder="1" applyAlignment="1">
      <alignment horizontal="center" vertical="center" wrapText="1"/>
    </xf>
    <xf numFmtId="38" fontId="26" fillId="0" borderId="4" xfId="3" applyFont="1" applyBorder="1" applyAlignment="1">
      <alignment horizontal="center" vertical="center" wrapText="1"/>
    </xf>
    <xf numFmtId="0" fontId="26" fillId="11" borderId="4" xfId="2" applyFont="1" applyFill="1" applyBorder="1" applyAlignment="1" applyProtection="1">
      <alignment horizontal="center" vertical="center" wrapText="1"/>
      <protection locked="0"/>
    </xf>
    <xf numFmtId="0" fontId="26" fillId="7" borderId="14" xfId="2" applyFont="1" applyFill="1" applyBorder="1" applyAlignment="1">
      <alignment vertical="center" wrapText="1"/>
    </xf>
    <xf numFmtId="0" fontId="26" fillId="0" borderId="137" xfId="2" applyFont="1" applyFill="1" applyBorder="1" applyAlignment="1">
      <alignment vertical="center" wrapText="1"/>
    </xf>
    <xf numFmtId="0" fontId="26" fillId="2" borderId="14" xfId="2" applyFont="1" applyFill="1" applyBorder="1" applyAlignment="1">
      <alignment horizontal="right" vertical="center" wrapText="1"/>
    </xf>
    <xf numFmtId="0" fontId="26" fillId="0" borderId="2" xfId="2" applyFont="1" applyBorder="1" applyAlignment="1">
      <alignment horizontal="center" vertical="center" wrapText="1"/>
    </xf>
    <xf numFmtId="0" fontId="26" fillId="0" borderId="14" xfId="2" applyFont="1" applyBorder="1" applyAlignment="1">
      <alignment horizontal="center" vertical="center" wrapText="1"/>
    </xf>
    <xf numFmtId="0" fontId="26" fillId="0" borderId="16" xfId="2" applyFont="1" applyBorder="1" applyAlignment="1">
      <alignment horizontal="center" vertical="center" wrapText="1"/>
    </xf>
    <xf numFmtId="0" fontId="26" fillId="0" borderId="4" xfId="2" applyFont="1" applyBorder="1" applyAlignment="1">
      <alignment horizontal="center" vertical="center" wrapText="1"/>
    </xf>
    <xf numFmtId="0" fontId="26" fillId="2" borderId="102" xfId="2" applyFont="1" applyFill="1" applyBorder="1" applyAlignment="1">
      <alignment horizontal="center" vertical="center" wrapText="1"/>
    </xf>
    <xf numFmtId="0" fontId="26" fillId="0" borderId="103" xfId="2" applyFont="1" applyBorder="1" applyAlignment="1">
      <alignment horizontal="center" vertical="center" wrapText="1"/>
    </xf>
    <xf numFmtId="38" fontId="26" fillId="0" borderId="103" xfId="3" applyFont="1" applyBorder="1" applyAlignment="1">
      <alignment horizontal="center" vertical="center" wrapText="1"/>
    </xf>
    <xf numFmtId="0" fontId="26" fillId="11" borderId="103" xfId="2" applyFont="1" applyFill="1" applyBorder="1" applyAlignment="1" applyProtection="1">
      <alignment horizontal="center" vertical="center" wrapText="1"/>
      <protection locked="0"/>
    </xf>
    <xf numFmtId="0" fontId="26" fillId="7" borderId="102" xfId="2" applyFont="1" applyFill="1" applyBorder="1" applyAlignment="1">
      <alignment vertical="center" wrapText="1"/>
    </xf>
    <xf numFmtId="0" fontId="26" fillId="0" borderId="151" xfId="2" applyFont="1" applyFill="1" applyBorder="1" applyAlignment="1">
      <alignment vertical="center" wrapText="1"/>
    </xf>
    <xf numFmtId="0" fontId="26" fillId="2" borderId="102" xfId="2" applyFont="1" applyFill="1" applyBorder="1" applyAlignment="1">
      <alignment horizontal="right" vertical="center" wrapText="1"/>
    </xf>
    <xf numFmtId="0" fontId="26" fillId="0" borderId="13" xfId="2" applyFont="1" applyBorder="1" applyAlignment="1">
      <alignment horizontal="center" vertical="center" wrapText="1"/>
    </xf>
    <xf numFmtId="0" fontId="26" fillId="0" borderId="7" xfId="2" applyFont="1" applyBorder="1" applyAlignment="1">
      <alignment horizontal="center" vertical="center" wrapText="1"/>
    </xf>
    <xf numFmtId="38" fontId="26" fillId="0" borderId="150" xfId="3" applyFont="1" applyBorder="1" applyAlignment="1">
      <alignment horizontal="center" vertical="center" wrapText="1"/>
    </xf>
    <xf numFmtId="0" fontId="26" fillId="0" borderId="6" xfId="2" applyFont="1" applyBorder="1" applyAlignment="1">
      <alignment horizontal="center" vertical="center" wrapText="1"/>
    </xf>
    <xf numFmtId="0" fontId="26" fillId="0" borderId="12" xfId="2" applyFont="1" applyBorder="1" applyAlignment="1">
      <alignment horizontal="center" vertical="center" wrapText="1"/>
    </xf>
    <xf numFmtId="0" fontId="26" fillId="0" borderId="14" xfId="2" applyFont="1" applyBorder="1" applyAlignment="1">
      <alignment horizontal="left" vertical="center" wrapText="1"/>
    </xf>
    <xf numFmtId="0" fontId="26" fillId="0" borderId="16" xfId="2" applyFont="1" applyBorder="1" applyAlignment="1">
      <alignment horizontal="left" vertical="center" wrapText="1"/>
    </xf>
    <xf numFmtId="182" fontId="26" fillId="2" borderId="102" xfId="3" applyNumberFormat="1" applyFont="1" applyFill="1" applyBorder="1" applyAlignment="1" applyProtection="1">
      <alignment horizontal="center" vertical="center" wrapText="1"/>
      <protection locked="0"/>
    </xf>
    <xf numFmtId="38" fontId="26" fillId="0" borderId="102" xfId="3" applyFont="1" applyFill="1" applyBorder="1" applyAlignment="1">
      <alignment horizontal="right" vertical="center"/>
    </xf>
    <xf numFmtId="38" fontId="26" fillId="0" borderId="104" xfId="3" applyFont="1" applyFill="1" applyBorder="1" applyAlignment="1">
      <alignment horizontal="right" vertical="center"/>
    </xf>
    <xf numFmtId="182" fontId="26" fillId="11" borderId="103" xfId="3" applyNumberFormat="1" applyFont="1" applyFill="1" applyBorder="1" applyAlignment="1" applyProtection="1">
      <alignment horizontal="center" vertical="center" wrapText="1"/>
      <protection locked="0"/>
    </xf>
    <xf numFmtId="0" fontId="26" fillId="7" borderId="8" xfId="2" applyFont="1" applyFill="1" applyBorder="1" applyAlignment="1">
      <alignment vertical="center" wrapText="1"/>
    </xf>
    <xf numFmtId="0" fontId="26" fillId="0" borderId="124" xfId="2" applyFont="1" applyFill="1" applyBorder="1" applyAlignment="1">
      <alignment vertical="center" wrapText="1"/>
    </xf>
    <xf numFmtId="0" fontId="26" fillId="2" borderId="8" xfId="2" applyFont="1" applyFill="1" applyBorder="1" applyAlignment="1">
      <alignment horizontal="right" vertical="center" wrapText="1"/>
    </xf>
    <xf numFmtId="0" fontId="26" fillId="0" borderId="11" xfId="2" applyFont="1" applyBorder="1" applyAlignment="1">
      <alignment horizontal="left" vertical="center" wrapText="1"/>
    </xf>
    <xf numFmtId="0" fontId="26" fillId="0" borderId="13" xfId="2" applyFont="1" applyBorder="1" applyAlignment="1">
      <alignment horizontal="left" vertical="center" wrapText="1"/>
    </xf>
    <xf numFmtId="0" fontId="26" fillId="0" borderId="6" xfId="2" applyFont="1" applyBorder="1" applyAlignment="1">
      <alignment horizontal="left" vertical="center" wrapText="1"/>
    </xf>
    <xf numFmtId="0" fontId="26" fillId="0" borderId="12" xfId="2" applyFont="1" applyBorder="1" applyAlignment="1">
      <alignment horizontal="left" vertical="center" wrapText="1"/>
    </xf>
    <xf numFmtId="182" fontId="26" fillId="2" borderId="6" xfId="3" applyNumberFormat="1" applyFont="1" applyFill="1" applyBorder="1" applyAlignment="1" applyProtection="1">
      <alignment horizontal="center" vertical="center" wrapText="1"/>
      <protection locked="0"/>
    </xf>
    <xf numFmtId="38" fontId="26" fillId="0" borderId="6" xfId="3" applyFont="1" applyFill="1" applyBorder="1" applyAlignment="1">
      <alignment horizontal="right" vertical="center"/>
    </xf>
    <xf numFmtId="38" fontId="26" fillId="0" borderId="12" xfId="3" applyFont="1" applyFill="1" applyBorder="1" applyAlignment="1">
      <alignment horizontal="right" vertical="center"/>
    </xf>
    <xf numFmtId="182" fontId="26" fillId="11" borderId="7" xfId="3" applyNumberFormat="1" applyFont="1" applyFill="1" applyBorder="1" applyAlignment="1" applyProtection="1">
      <alignment horizontal="center" vertical="center" wrapText="1"/>
      <protection locked="0"/>
    </xf>
    <xf numFmtId="182" fontId="26" fillId="2" borderId="11" xfId="3" applyNumberFormat="1" applyFont="1" applyFill="1" applyBorder="1" applyAlignment="1" applyProtection="1">
      <alignment horizontal="center" vertical="center" wrapText="1"/>
      <protection locked="0"/>
    </xf>
    <xf numFmtId="182" fontId="26" fillId="11" borderId="5" xfId="3" applyNumberFormat="1" applyFont="1" applyFill="1" applyBorder="1" applyAlignment="1" applyProtection="1">
      <alignment horizontal="center" vertical="center" wrapText="1"/>
      <protection locked="0"/>
    </xf>
    <xf numFmtId="0" fontId="26" fillId="0" borderId="9" xfId="2" applyFont="1" applyFill="1" applyBorder="1" applyAlignment="1">
      <alignment vertical="center" wrapText="1"/>
    </xf>
    <xf numFmtId="0" fontId="26" fillId="2" borderId="133" xfId="2" applyFont="1" applyFill="1" applyBorder="1" applyAlignment="1">
      <alignment horizontal="right" vertical="center" wrapText="1"/>
    </xf>
    <xf numFmtId="0" fontId="26" fillId="0" borderId="105" xfId="2" applyFont="1" applyBorder="1" applyAlignment="1">
      <alignment horizontal="left" vertical="center" wrapText="1"/>
    </xf>
    <xf numFmtId="0" fontId="26" fillId="0" borderId="106" xfId="2" applyFont="1" applyBorder="1" applyAlignment="1">
      <alignment horizontal="left" vertical="center" wrapText="1"/>
    </xf>
    <xf numFmtId="0" fontId="26" fillId="0" borderId="107" xfId="2" applyFont="1" applyBorder="1" applyAlignment="1">
      <alignment horizontal="center" vertical="center" wrapText="1"/>
    </xf>
    <xf numFmtId="182" fontId="26" fillId="2" borderId="105" xfId="3" applyNumberFormat="1" applyFont="1" applyFill="1" applyBorder="1" applyAlignment="1" applyProtection="1">
      <alignment horizontal="center" vertical="center" wrapText="1"/>
      <protection locked="0"/>
    </xf>
    <xf numFmtId="182" fontId="26" fillId="11" borderId="106" xfId="3" applyNumberFormat="1" applyFont="1" applyFill="1" applyBorder="1" applyAlignment="1" applyProtection="1">
      <alignment horizontal="center" vertical="center" wrapText="1"/>
      <protection locked="0"/>
    </xf>
    <xf numFmtId="0" fontId="26" fillId="7" borderId="105" xfId="2" applyFont="1" applyFill="1" applyBorder="1" applyAlignment="1">
      <alignment vertical="center" wrapText="1"/>
    </xf>
    <xf numFmtId="0" fontId="26" fillId="0" borderId="119" xfId="2" applyFont="1" applyFill="1" applyBorder="1" applyAlignment="1">
      <alignment horizontal="left" vertical="center" wrapText="1"/>
    </xf>
    <xf numFmtId="0" fontId="26" fillId="2" borderId="140" xfId="2" applyFont="1" applyFill="1" applyBorder="1" applyAlignment="1">
      <alignment horizontal="right" vertical="center" wrapText="1"/>
    </xf>
    <xf numFmtId="0" fontId="26" fillId="0" borderId="121" xfId="2" applyFont="1" applyFill="1" applyBorder="1" applyAlignment="1">
      <alignment vertical="center" wrapText="1"/>
    </xf>
    <xf numFmtId="0" fontId="26" fillId="0" borderId="109" xfId="2" applyFont="1" applyFill="1" applyBorder="1" applyAlignment="1">
      <alignment horizontal="center" vertical="center" wrapText="1"/>
    </xf>
    <xf numFmtId="0" fontId="26" fillId="0" borderId="110" xfId="2" applyFont="1" applyFill="1" applyBorder="1" applyAlignment="1">
      <alignment horizontal="center" vertical="center" wrapText="1"/>
    </xf>
    <xf numFmtId="0" fontId="26" fillId="0" borderId="111" xfId="2" applyFont="1" applyFill="1" applyBorder="1" applyAlignment="1">
      <alignment horizontal="center" vertical="center" wrapText="1"/>
    </xf>
    <xf numFmtId="38" fontId="26" fillId="7" borderId="112" xfId="3" applyFont="1" applyFill="1" applyBorder="1" applyAlignment="1">
      <alignment horizontal="right" vertical="center" wrapText="1"/>
    </xf>
    <xf numFmtId="0" fontId="26" fillId="0" borderId="110" xfId="2" applyFont="1" applyFill="1" applyBorder="1" applyAlignment="1">
      <alignment horizontal="left" vertical="center" wrapText="1"/>
    </xf>
    <xf numFmtId="38" fontId="26" fillId="7" borderId="130" xfId="3" applyFont="1" applyFill="1" applyBorder="1" applyAlignment="1">
      <alignment horizontal="right" vertical="center" wrapText="1"/>
    </xf>
    <xf numFmtId="0" fontId="26" fillId="0" borderId="113" xfId="2" applyFont="1" applyFill="1" applyBorder="1" applyAlignment="1">
      <alignment horizontal="center" vertical="center" wrapText="1"/>
    </xf>
    <xf numFmtId="0" fontId="26" fillId="0" borderId="115" xfId="2" applyFont="1" applyBorder="1" applyAlignment="1">
      <alignment horizontal="center" vertical="center" wrapText="1"/>
    </xf>
    <xf numFmtId="0" fontId="26" fillId="2" borderId="116" xfId="2" applyFont="1" applyFill="1" applyBorder="1" applyAlignment="1">
      <alignment horizontal="center" vertical="center" wrapText="1"/>
    </xf>
    <xf numFmtId="0" fontId="26" fillId="0" borderId="116" xfId="2" applyFont="1" applyBorder="1" applyAlignment="1">
      <alignment horizontal="center" vertical="center" wrapText="1"/>
    </xf>
    <xf numFmtId="38" fontId="26" fillId="11" borderId="116" xfId="3" applyFont="1" applyFill="1" applyBorder="1" applyAlignment="1" applyProtection="1">
      <alignment horizontal="right" vertical="center" wrapText="1"/>
      <protection locked="0"/>
    </xf>
    <xf numFmtId="38" fontId="26" fillId="11" borderId="117" xfId="3" applyFont="1" applyFill="1" applyBorder="1" applyAlignment="1" applyProtection="1">
      <alignment horizontal="right" vertical="center" wrapText="1"/>
      <protection locked="0"/>
    </xf>
    <xf numFmtId="0" fontId="26" fillId="11" borderId="95" xfId="2" applyFont="1" applyFill="1" applyBorder="1" applyAlignment="1" applyProtection="1">
      <alignment horizontal="center" vertical="center" wrapText="1"/>
      <protection locked="0"/>
    </xf>
    <xf numFmtId="0" fontId="26" fillId="7" borderId="116" xfId="2" applyFont="1" applyFill="1" applyBorder="1" applyAlignment="1" applyProtection="1">
      <alignment horizontal="right" vertical="center" wrapText="1"/>
      <protection locked="0"/>
    </xf>
    <xf numFmtId="0" fontId="26" fillId="0" borderId="142" xfId="2" applyFont="1" applyBorder="1" applyAlignment="1">
      <alignment horizontal="left" vertical="center" wrapText="1"/>
    </xf>
    <xf numFmtId="38" fontId="26" fillId="2" borderId="141" xfId="3" applyFont="1" applyFill="1" applyBorder="1" applyAlignment="1">
      <alignment horizontal="right" vertical="center" wrapText="1"/>
    </xf>
    <xf numFmtId="0" fontId="26" fillId="0" borderId="138" xfId="2" applyFont="1" applyFill="1" applyBorder="1" applyAlignment="1">
      <alignment horizontal="center"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10" xfId="0" applyFont="1" applyBorder="1" applyAlignment="1">
      <alignment horizontal="left" vertical="center" wrapText="1"/>
    </xf>
    <xf numFmtId="0" fontId="26" fillId="2" borderId="8" xfId="2" applyFont="1" applyFill="1" applyBorder="1" applyAlignment="1">
      <alignment horizontal="center" vertical="center" wrapText="1"/>
    </xf>
    <xf numFmtId="0" fontId="26" fillId="0" borderId="8" xfId="2" applyFont="1" applyBorder="1" applyAlignment="1">
      <alignment horizontal="center" vertical="center" wrapText="1"/>
    </xf>
    <xf numFmtId="38" fontId="26" fillId="11" borderId="8" xfId="3" applyFont="1" applyFill="1" applyBorder="1" applyAlignment="1" applyProtection="1">
      <alignment horizontal="right" vertical="center" wrapText="1"/>
      <protection locked="0"/>
    </xf>
    <xf numFmtId="38" fontId="26" fillId="11" borderId="10" xfId="3" applyFont="1" applyFill="1" applyBorder="1" applyAlignment="1" applyProtection="1">
      <alignment horizontal="right" vertical="center" wrapText="1"/>
      <protection locked="0"/>
    </xf>
    <xf numFmtId="0" fontId="26" fillId="11" borderId="2" xfId="2" applyFont="1" applyFill="1" applyBorder="1" applyAlignment="1" applyProtection="1">
      <alignment horizontal="center" vertical="center" wrapText="1"/>
      <protection locked="0"/>
    </xf>
    <xf numFmtId="0" fontId="26" fillId="7" borderId="8" xfId="2" applyFont="1" applyFill="1" applyBorder="1" applyAlignment="1" applyProtection="1">
      <alignment horizontal="right" vertical="center" wrapText="1"/>
      <protection locked="0"/>
    </xf>
    <xf numFmtId="0" fontId="26" fillId="0" borderId="9" xfId="2" applyFont="1" applyBorder="1" applyAlignment="1">
      <alignment horizontal="left" vertical="center" wrapText="1"/>
    </xf>
    <xf numFmtId="38" fontId="26" fillId="2" borderId="133" xfId="3" applyFont="1" applyFill="1" applyBorder="1" applyAlignment="1">
      <alignment horizontal="right" vertical="center" wrapText="1"/>
    </xf>
    <xf numFmtId="0" fontId="26" fillId="0" borderId="124" xfId="2" applyFont="1" applyFill="1" applyBorder="1" applyAlignment="1">
      <alignment horizontal="center" vertical="center" wrapText="1"/>
    </xf>
    <xf numFmtId="0" fontId="26" fillId="0" borderId="6" xfId="0" applyFont="1" applyBorder="1" applyAlignment="1">
      <alignment horizontal="left" vertical="center" wrapText="1"/>
    </xf>
    <xf numFmtId="0" fontId="26" fillId="0" borderId="1" xfId="0" applyFont="1" applyBorder="1" applyAlignment="1">
      <alignment horizontal="left" vertical="center" wrapText="1"/>
    </xf>
    <xf numFmtId="0" fontId="26" fillId="0" borderId="12" xfId="0" applyFont="1" applyBorder="1" applyAlignment="1">
      <alignment horizontal="left" vertical="center" wrapText="1"/>
    </xf>
    <xf numFmtId="0" fontId="26" fillId="0" borderId="6" xfId="2" applyFont="1" applyBorder="1" applyAlignment="1">
      <alignment horizontal="center" vertical="center" wrapText="1"/>
    </xf>
    <xf numFmtId="38" fontId="26" fillId="11" borderId="6" xfId="3" applyFont="1" applyFill="1" applyBorder="1" applyAlignment="1" applyProtection="1">
      <alignment horizontal="right" vertical="center" wrapText="1"/>
      <protection locked="0"/>
    </xf>
    <xf numFmtId="38" fontId="26" fillId="11" borderId="12" xfId="3" applyFont="1" applyFill="1" applyBorder="1" applyAlignment="1" applyProtection="1">
      <alignment horizontal="right" vertical="center" wrapText="1"/>
      <protection locked="0"/>
    </xf>
    <xf numFmtId="0" fontId="26" fillId="7" borderId="6" xfId="2" applyFont="1" applyFill="1" applyBorder="1" applyAlignment="1" applyProtection="1">
      <alignment horizontal="right" vertical="center" wrapText="1"/>
      <protection locked="0"/>
    </xf>
    <xf numFmtId="0" fontId="26" fillId="0" borderId="1" xfId="2" applyFont="1" applyBorder="1" applyAlignment="1">
      <alignment horizontal="left" vertical="center" wrapText="1"/>
    </xf>
    <xf numFmtId="38" fontId="26" fillId="2" borderId="132" xfId="3" applyFont="1" applyFill="1" applyBorder="1" applyAlignment="1">
      <alignment horizontal="right" vertical="center" wrapText="1"/>
    </xf>
    <xf numFmtId="0" fontId="26" fillId="0" borderId="136" xfId="2" applyFont="1" applyFill="1" applyBorder="1" applyAlignment="1">
      <alignment horizontal="center" vertical="center" wrapText="1"/>
    </xf>
    <xf numFmtId="0" fontId="26" fillId="0" borderId="8" xfId="2" applyFont="1" applyBorder="1" applyAlignment="1">
      <alignment horizontal="left" vertical="center" wrapText="1"/>
    </xf>
    <xf numFmtId="0" fontId="26" fillId="0" borderId="9" xfId="2" applyFont="1" applyBorder="1" applyAlignment="1">
      <alignment horizontal="left" vertical="center" wrapText="1"/>
    </xf>
    <xf numFmtId="0" fontId="26" fillId="0" borderId="10" xfId="2" applyFont="1" applyBorder="1" applyAlignment="1">
      <alignment horizontal="left" vertical="center" wrapText="1"/>
    </xf>
    <xf numFmtId="0" fontId="26" fillId="2" borderId="2" xfId="2" applyFont="1" applyFill="1" applyBorder="1" applyAlignment="1">
      <alignment horizontal="center" vertical="center" wrapText="1"/>
    </xf>
    <xf numFmtId="38" fontId="26" fillId="11" borderId="14" xfId="3" applyFont="1" applyFill="1" applyBorder="1" applyAlignment="1" applyProtection="1">
      <alignment horizontal="right" vertical="center" wrapText="1"/>
      <protection locked="0"/>
    </xf>
    <xf numFmtId="38" fontId="26" fillId="11" borderId="16" xfId="3" applyFont="1" applyFill="1" applyBorder="1" applyAlignment="1" applyProtection="1">
      <alignment horizontal="right" vertical="center" wrapText="1"/>
      <protection locked="0"/>
    </xf>
    <xf numFmtId="0" fontId="26" fillId="11" borderId="4" xfId="2" applyFont="1" applyFill="1" applyBorder="1" applyAlignment="1" applyProtection="1">
      <alignment horizontal="center" vertical="center" wrapText="1"/>
      <protection locked="0"/>
    </xf>
    <xf numFmtId="0" fontId="26" fillId="7" borderId="14" xfId="2" applyFont="1" applyFill="1" applyBorder="1" applyAlignment="1" applyProtection="1">
      <alignment horizontal="right" vertical="center" wrapText="1"/>
      <protection locked="0"/>
    </xf>
    <xf numFmtId="0" fontId="26" fillId="0" borderId="15" xfId="2" applyFont="1" applyBorder="1" applyAlignment="1">
      <alignment horizontal="left" vertical="center" wrapText="1"/>
    </xf>
    <xf numFmtId="38" fontId="26" fillId="2" borderId="134" xfId="3" applyFont="1" applyFill="1" applyBorder="1" applyAlignment="1">
      <alignment horizontal="right" vertical="center" wrapText="1"/>
    </xf>
    <xf numFmtId="0" fontId="26" fillId="0" borderId="139" xfId="2" applyFont="1" applyFill="1" applyBorder="1" applyAlignment="1">
      <alignment horizontal="center" vertical="center" wrapText="1"/>
    </xf>
    <xf numFmtId="38" fontId="26" fillId="0" borderId="5" xfId="3" applyFont="1" applyBorder="1" applyAlignment="1">
      <alignment horizontal="right" vertical="center"/>
    </xf>
    <xf numFmtId="38" fontId="26" fillId="11" borderId="11" xfId="3" applyFont="1" applyFill="1" applyBorder="1" applyAlignment="1" applyProtection="1">
      <alignment horizontal="right" vertical="center" wrapText="1"/>
      <protection locked="0"/>
    </xf>
    <xf numFmtId="38" fontId="26" fillId="11" borderId="13" xfId="3" applyFont="1" applyFill="1" applyBorder="1" applyAlignment="1" applyProtection="1">
      <alignment horizontal="right" vertical="center" wrapText="1"/>
      <protection locked="0"/>
    </xf>
    <xf numFmtId="0" fontId="26" fillId="11" borderId="5" xfId="2" applyFont="1" applyFill="1" applyBorder="1" applyAlignment="1" applyProtection="1">
      <alignment horizontal="center" vertical="center" wrapText="1"/>
      <protection locked="0"/>
    </xf>
    <xf numFmtId="0" fontId="26" fillId="7" borderId="11" xfId="2" applyFont="1" applyFill="1" applyBorder="1" applyAlignment="1" applyProtection="1">
      <alignment horizontal="right" vertical="center" wrapText="1"/>
      <protection locked="0"/>
    </xf>
    <xf numFmtId="0" fontId="26" fillId="0" borderId="0" xfId="2" applyFont="1" applyBorder="1" applyAlignment="1">
      <alignment horizontal="left" vertical="center" wrapText="1"/>
    </xf>
    <xf numFmtId="38" fontId="26" fillId="2" borderId="86" xfId="3" applyFont="1" applyFill="1" applyBorder="1" applyAlignment="1">
      <alignment horizontal="right" vertical="center" wrapText="1"/>
    </xf>
    <xf numFmtId="0" fontId="26" fillId="11" borderId="7" xfId="2" applyFont="1" applyFill="1" applyBorder="1" applyAlignment="1" applyProtection="1">
      <alignment horizontal="center" vertical="center" wrapText="1"/>
      <protection locked="0"/>
    </xf>
    <xf numFmtId="0" fontId="26" fillId="7" borderId="6" xfId="2" applyFont="1" applyFill="1" applyBorder="1" applyAlignment="1" applyProtection="1">
      <alignment horizontal="right" vertical="center" wrapText="1"/>
      <protection locked="0"/>
    </xf>
    <xf numFmtId="0" fontId="26" fillId="0" borderId="1" xfId="2" applyFont="1" applyBorder="1" applyAlignment="1">
      <alignment horizontal="left" vertical="center" wrapText="1"/>
    </xf>
    <xf numFmtId="38" fontId="26" fillId="2" borderId="132" xfId="3" applyFont="1" applyFill="1" applyBorder="1" applyAlignment="1">
      <alignment horizontal="right" vertical="center" wrapText="1"/>
    </xf>
    <xf numFmtId="0" fontId="26" fillId="0" borderId="136" xfId="2" applyFont="1" applyFill="1" applyBorder="1" applyAlignment="1">
      <alignment horizontal="center" vertical="center" wrapText="1"/>
    </xf>
    <xf numFmtId="0" fontId="26" fillId="2" borderId="2" xfId="2" applyFont="1" applyFill="1" applyBorder="1" applyAlignment="1">
      <alignment horizontal="center" vertical="center" wrapText="1"/>
    </xf>
    <xf numFmtId="0" fontId="26" fillId="0" borderId="2" xfId="2" applyFont="1" applyBorder="1" applyAlignment="1">
      <alignment horizontal="center" vertical="center" wrapText="1"/>
    </xf>
    <xf numFmtId="0" fontId="26" fillId="0" borderId="105" xfId="2" applyFont="1" applyBorder="1" applyAlignment="1">
      <alignment horizontal="center" vertical="center" wrapText="1"/>
    </xf>
    <xf numFmtId="0" fontId="26" fillId="0" borderId="106" xfId="2" applyFont="1" applyBorder="1" applyAlignment="1">
      <alignment horizontal="center" vertical="center" wrapText="1"/>
    </xf>
    <xf numFmtId="0" fontId="26" fillId="0" borderId="125" xfId="2" applyFont="1" applyBorder="1" applyAlignment="1">
      <alignment horizontal="left" vertical="center" wrapText="1"/>
    </xf>
    <xf numFmtId="0" fontId="26" fillId="2" borderId="107" xfId="2" applyFont="1" applyFill="1" applyBorder="1" applyAlignment="1">
      <alignment horizontal="center" vertical="center" wrapText="1"/>
    </xf>
    <xf numFmtId="38" fontId="26" fillId="11" borderId="105" xfId="3" applyFont="1" applyFill="1" applyBorder="1" applyAlignment="1" applyProtection="1">
      <alignment horizontal="right" vertical="center" wrapText="1"/>
      <protection locked="0"/>
    </xf>
    <xf numFmtId="38" fontId="26" fillId="11" borderId="106" xfId="3" applyFont="1" applyFill="1" applyBorder="1" applyAlignment="1" applyProtection="1">
      <alignment horizontal="right" vertical="center" wrapText="1"/>
      <protection locked="0"/>
    </xf>
    <xf numFmtId="0" fontId="26" fillId="11" borderId="107" xfId="2" applyFont="1" applyFill="1" applyBorder="1" applyAlignment="1" applyProtection="1">
      <alignment horizontal="center" vertical="center" wrapText="1"/>
      <protection locked="0"/>
    </xf>
    <xf numFmtId="0" fontId="26" fillId="7" borderId="105" xfId="2" applyFont="1" applyFill="1" applyBorder="1" applyAlignment="1" applyProtection="1">
      <alignment horizontal="right" vertical="center" wrapText="1"/>
      <protection locked="0"/>
    </xf>
    <xf numFmtId="0" fontId="26" fillId="0" borderId="125" xfId="2" applyFont="1" applyBorder="1" applyAlignment="1">
      <alignment horizontal="left" vertical="center" wrapText="1"/>
    </xf>
    <xf numFmtId="38" fontId="26" fillId="2" borderId="154" xfId="3" applyFont="1" applyFill="1" applyBorder="1" applyAlignment="1">
      <alignment horizontal="right" vertical="center" wrapText="1"/>
    </xf>
    <xf numFmtId="0" fontId="26" fillId="0" borderId="152" xfId="2" applyFont="1" applyFill="1" applyBorder="1" applyAlignment="1">
      <alignment horizontal="center" vertical="center" wrapText="1"/>
    </xf>
    <xf numFmtId="0" fontId="26" fillId="0" borderId="96" xfId="2" applyFont="1" applyBorder="1" applyAlignment="1">
      <alignment horizontal="justify" vertical="center" wrapText="1"/>
    </xf>
    <xf numFmtId="0" fontId="26" fillId="2" borderId="114" xfId="2" applyFont="1" applyFill="1" applyBorder="1" applyAlignment="1">
      <alignment horizontal="center" vertical="center" wrapText="1"/>
    </xf>
    <xf numFmtId="0" fontId="26" fillId="0" borderId="114" xfId="2" applyFont="1" applyBorder="1" applyAlignment="1">
      <alignment horizontal="center" vertical="center" wrapText="1"/>
    </xf>
    <xf numFmtId="38" fontId="26" fillId="11" borderId="114" xfId="3" applyFont="1" applyFill="1" applyBorder="1" applyAlignment="1" applyProtection="1">
      <alignment horizontal="right" vertical="center" wrapText="1"/>
      <protection locked="0"/>
    </xf>
    <xf numFmtId="38" fontId="26" fillId="11" borderId="115" xfId="3" applyFont="1" applyFill="1" applyBorder="1" applyAlignment="1" applyProtection="1">
      <alignment horizontal="right" vertical="center" wrapText="1"/>
      <protection locked="0"/>
    </xf>
    <xf numFmtId="0" fontId="26" fillId="7" borderId="114" xfId="2" applyFont="1" applyFill="1" applyBorder="1" applyAlignment="1" applyProtection="1">
      <alignment horizontal="right" vertical="center" wrapText="1"/>
      <protection locked="0"/>
    </xf>
    <xf numFmtId="0" fontId="26" fillId="0" borderId="123" xfId="2" applyFont="1" applyBorder="1" applyAlignment="1">
      <alignment horizontal="left" vertical="center" wrapText="1"/>
    </xf>
    <xf numFmtId="38" fontId="26" fillId="2" borderId="84" xfId="3" applyFont="1" applyFill="1" applyBorder="1" applyAlignment="1">
      <alignment horizontal="right" vertical="center" wrapText="1"/>
    </xf>
    <xf numFmtId="0" fontId="26" fillId="0" borderId="85" xfId="2" applyFont="1" applyFill="1" applyBorder="1" applyAlignment="1">
      <alignment horizontal="center" vertical="center" wrapText="1"/>
    </xf>
    <xf numFmtId="0" fontId="9" fillId="0" borderId="0" xfId="0" applyFont="1" applyAlignment="1">
      <alignment horizontal="left" vertical="center"/>
    </xf>
  </cellXfs>
  <cellStyles count="4">
    <cellStyle name="ハイパーリンク" xfId="1" builtinId="8"/>
    <cellStyle name="桁区切り 2" xfId="3" xr:uid="{13E1EFE8-78EF-476C-89E9-628887FF750D}"/>
    <cellStyle name="標準" xfId="0" builtinId="0"/>
    <cellStyle name="標準 2" xfId="2" xr:uid="{C53F1316-404C-4002-A97F-782BC2AF27EB}"/>
  </cellStyles>
  <dxfs count="4">
    <dxf>
      <font>
        <color theme="0"/>
      </font>
    </dxf>
    <dxf>
      <numFmt numFmtId="3" formatCode="#,##0"/>
    </dxf>
    <dxf>
      <numFmt numFmtId="3" formatCode="#,##0"/>
    </dxf>
    <dxf>
      <numFmt numFmtId="33" formatCode="_ * #,##0_ ;_ * \-#,##0_ ;_ * &quot;-&quot;_ ;_ @_ "/>
    </dxf>
  </dxfs>
  <tableStyles count="0" defaultTableStyle="TableStyleMedium2" defaultPivotStyle="PivotStyleLight16"/>
  <colors>
    <mruColors>
      <color rgb="FFFFFF99"/>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6</xdr:col>
      <xdr:colOff>1479738</xdr:colOff>
      <xdr:row>0</xdr:row>
      <xdr:rowOff>47624</xdr:rowOff>
    </xdr:from>
    <xdr:ext cx="7500931" cy="238125"/>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3775263" y="47624"/>
          <a:ext cx="7500931" cy="23812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29</xdr:col>
      <xdr:colOff>87677</xdr:colOff>
      <xdr:row>1</xdr:row>
      <xdr:rowOff>144709</xdr:rowOff>
    </xdr:from>
    <xdr:to>
      <xdr:col>66</xdr:col>
      <xdr:colOff>186842</xdr:colOff>
      <xdr:row>3</xdr:row>
      <xdr:rowOff>1474</xdr:rowOff>
    </xdr:to>
    <xdr:pic>
      <xdr:nvPicPr>
        <xdr:cNvPr id="2" name="図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5852373" y="335209"/>
          <a:ext cx="7454121" cy="237765"/>
        </a:xfrm>
        <a:prstGeom prst="rect">
          <a:avLst/>
        </a:prstGeom>
      </xdr:spPr>
    </xdr:pic>
    <xdr:clientData fPrintsWithSheet="0"/>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45</xdr:row>
          <xdr:rowOff>0</xdr:rowOff>
        </xdr:from>
        <xdr:to>
          <xdr:col>4</xdr:col>
          <xdr:colOff>279400</xdr:colOff>
          <xdr:row>46</xdr:row>
          <xdr:rowOff>50800</xdr:rowOff>
        </xdr:to>
        <xdr:sp macro="" textlink="">
          <xdr:nvSpPr>
            <xdr:cNvPr id="18433" name="Check Box 8" hidden="1">
              <a:extLst>
                <a:ext uri="{63B3BB69-23CF-44E3-9099-C40C66FF867C}">
                  <a14:compatExt spid="_x0000_s18433"/>
                </a:ext>
                <a:ext uri="{FF2B5EF4-FFF2-40B4-BE49-F238E27FC236}">
                  <a16:creationId xmlns:a16="http://schemas.microsoft.com/office/drawing/2014/main" id="{00000000-0008-0000-0C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0</xdr:rowOff>
        </xdr:from>
        <xdr:to>
          <xdr:col>4</xdr:col>
          <xdr:colOff>279400</xdr:colOff>
          <xdr:row>48</xdr:row>
          <xdr:rowOff>190500</xdr:rowOff>
        </xdr:to>
        <xdr:sp macro="" textlink="">
          <xdr:nvSpPr>
            <xdr:cNvPr id="18434" name="Check Box 10" hidden="1">
              <a:extLst>
                <a:ext uri="{63B3BB69-23CF-44E3-9099-C40C66FF867C}">
                  <a14:compatExt spid="_x0000_s18434"/>
                </a:ext>
                <a:ext uri="{FF2B5EF4-FFF2-40B4-BE49-F238E27FC236}">
                  <a16:creationId xmlns:a16="http://schemas.microsoft.com/office/drawing/2014/main" id="{00000000-0008-0000-0C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0</xdr:rowOff>
        </xdr:from>
        <xdr:to>
          <xdr:col>4</xdr:col>
          <xdr:colOff>279400</xdr:colOff>
          <xdr:row>48</xdr:row>
          <xdr:rowOff>190500</xdr:rowOff>
        </xdr:to>
        <xdr:sp macro="" textlink="">
          <xdr:nvSpPr>
            <xdr:cNvPr id="18435" name="Check Box 12" hidden="1">
              <a:extLst>
                <a:ext uri="{63B3BB69-23CF-44E3-9099-C40C66FF867C}">
                  <a14:compatExt spid="_x0000_s18435"/>
                </a:ext>
                <a:ext uri="{FF2B5EF4-FFF2-40B4-BE49-F238E27FC236}">
                  <a16:creationId xmlns:a16="http://schemas.microsoft.com/office/drawing/2014/main" id="{00000000-0008-0000-0C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xdr:twoCellAnchor editAs="oneCell">
    <xdr:from>
      <xdr:col>15</xdr:col>
      <xdr:colOff>447675</xdr:colOff>
      <xdr:row>0</xdr:row>
      <xdr:rowOff>38100</xdr:rowOff>
    </xdr:from>
    <xdr:to>
      <xdr:col>25</xdr:col>
      <xdr:colOff>29066</xdr:colOff>
      <xdr:row>1</xdr:row>
      <xdr:rowOff>2539</xdr:rowOff>
    </xdr:to>
    <xdr:pic>
      <xdr:nvPicPr>
        <xdr:cNvPr id="5" name="図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1"/>
        <a:stretch>
          <a:fillRect/>
        </a:stretch>
      </xdr:blipFill>
      <xdr:spPr>
        <a:xfrm>
          <a:off x="12677775" y="38100"/>
          <a:ext cx="7454121" cy="237765"/>
        </a:xfrm>
        <a:prstGeom prst="rect">
          <a:avLst/>
        </a:prstGeom>
      </xdr:spPr>
    </xdr:pic>
    <xdr:clientData fPrintsWithSheet="0"/>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44</xdr:row>
          <xdr:rowOff>0</xdr:rowOff>
        </xdr:from>
        <xdr:to>
          <xdr:col>4</xdr:col>
          <xdr:colOff>279400</xdr:colOff>
          <xdr:row>45</xdr:row>
          <xdr:rowOff>50800</xdr:rowOff>
        </xdr:to>
        <xdr:sp macro="" textlink="">
          <xdr:nvSpPr>
            <xdr:cNvPr id="25601" name="Check Box 8" hidden="1">
              <a:extLst>
                <a:ext uri="{63B3BB69-23CF-44E3-9099-C40C66FF867C}">
                  <a14:compatExt spid="_x0000_s25601"/>
                </a:ext>
                <a:ext uri="{FF2B5EF4-FFF2-40B4-BE49-F238E27FC236}">
                  <a16:creationId xmlns:a16="http://schemas.microsoft.com/office/drawing/2014/main" id="{00000000-0008-0000-0D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0</xdr:rowOff>
        </xdr:from>
        <xdr:to>
          <xdr:col>4</xdr:col>
          <xdr:colOff>279400</xdr:colOff>
          <xdr:row>48</xdr:row>
          <xdr:rowOff>190500</xdr:rowOff>
        </xdr:to>
        <xdr:sp macro="" textlink="">
          <xdr:nvSpPr>
            <xdr:cNvPr id="25602" name="Check Box 10" hidden="1">
              <a:extLst>
                <a:ext uri="{63B3BB69-23CF-44E3-9099-C40C66FF867C}">
                  <a14:compatExt spid="_x0000_s25602"/>
                </a:ext>
                <a:ext uri="{FF2B5EF4-FFF2-40B4-BE49-F238E27FC236}">
                  <a16:creationId xmlns:a16="http://schemas.microsoft.com/office/drawing/2014/main" id="{00000000-0008-0000-0D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0</xdr:rowOff>
        </xdr:from>
        <xdr:to>
          <xdr:col>4</xdr:col>
          <xdr:colOff>279400</xdr:colOff>
          <xdr:row>48</xdr:row>
          <xdr:rowOff>190500</xdr:rowOff>
        </xdr:to>
        <xdr:sp macro="" textlink="">
          <xdr:nvSpPr>
            <xdr:cNvPr id="25603" name="Check Box 12" hidden="1">
              <a:extLst>
                <a:ext uri="{63B3BB69-23CF-44E3-9099-C40C66FF867C}">
                  <a14:compatExt spid="_x0000_s25603"/>
                </a:ext>
                <a:ext uri="{FF2B5EF4-FFF2-40B4-BE49-F238E27FC236}">
                  <a16:creationId xmlns:a16="http://schemas.microsoft.com/office/drawing/2014/main" id="{00000000-0008-0000-0D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xdr:twoCellAnchor editAs="oneCell">
    <xdr:from>
      <xdr:col>16</xdr:col>
      <xdr:colOff>0</xdr:colOff>
      <xdr:row>0</xdr:row>
      <xdr:rowOff>0</xdr:rowOff>
    </xdr:from>
    <xdr:to>
      <xdr:col>25</xdr:col>
      <xdr:colOff>326881</xdr:colOff>
      <xdr:row>0</xdr:row>
      <xdr:rowOff>249195</xdr:rowOff>
    </xdr:to>
    <xdr:pic>
      <xdr:nvPicPr>
        <xdr:cNvPr id="5" name="図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a:stretch>
          <a:fillRect/>
        </a:stretch>
      </xdr:blipFill>
      <xdr:spPr>
        <a:xfrm>
          <a:off x="12973050" y="0"/>
          <a:ext cx="7454121" cy="237765"/>
        </a:xfrm>
        <a:prstGeom prst="rect">
          <a:avLst/>
        </a:prstGeom>
      </xdr:spPr>
    </xdr:pic>
    <xdr:clientData fPrintsWithSheet="0"/>
  </xdr:twoCellAnchor>
  <mc:AlternateContent xmlns:mc="http://schemas.openxmlformats.org/markup-compatibility/2006">
    <mc:Choice xmlns:a14="http://schemas.microsoft.com/office/drawing/2010/main" Requires="a14">
      <xdr:twoCellAnchor editAs="oneCell">
        <xdr:from>
          <xdr:col>4</xdr:col>
          <xdr:colOff>38100</xdr:colOff>
          <xdr:row>45</xdr:row>
          <xdr:rowOff>0</xdr:rowOff>
        </xdr:from>
        <xdr:to>
          <xdr:col>4</xdr:col>
          <xdr:colOff>279400</xdr:colOff>
          <xdr:row>46</xdr:row>
          <xdr:rowOff>50800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D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0</xdr:rowOff>
        </xdr:from>
        <xdr:to>
          <xdr:col>4</xdr:col>
          <xdr:colOff>279400</xdr:colOff>
          <xdr:row>48</xdr:row>
          <xdr:rowOff>190500</xdr:rowOff>
        </xdr:to>
        <xdr:sp macro="" textlink="">
          <xdr:nvSpPr>
            <xdr:cNvPr id="25609" name="Check Box 10" hidden="1">
              <a:extLst>
                <a:ext uri="{63B3BB69-23CF-44E3-9099-C40C66FF867C}">
                  <a14:compatExt spid="_x0000_s25609"/>
                </a:ext>
                <a:ext uri="{FF2B5EF4-FFF2-40B4-BE49-F238E27FC236}">
                  <a16:creationId xmlns:a16="http://schemas.microsoft.com/office/drawing/2014/main" id="{00000000-0008-0000-0D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0</xdr:rowOff>
        </xdr:from>
        <xdr:to>
          <xdr:col>4</xdr:col>
          <xdr:colOff>279400</xdr:colOff>
          <xdr:row>48</xdr:row>
          <xdr:rowOff>190500</xdr:rowOff>
        </xdr:to>
        <xdr:sp macro="" textlink="">
          <xdr:nvSpPr>
            <xdr:cNvPr id="25610" name="Check Box 12" hidden="1">
              <a:extLst>
                <a:ext uri="{63B3BB69-23CF-44E3-9099-C40C66FF867C}">
                  <a14:compatExt spid="_x0000_s25610"/>
                </a:ext>
                <a:ext uri="{FF2B5EF4-FFF2-40B4-BE49-F238E27FC236}">
                  <a16:creationId xmlns:a16="http://schemas.microsoft.com/office/drawing/2014/main" id="{00000000-0008-0000-0D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12</xdr:col>
      <xdr:colOff>57150</xdr:colOff>
      <xdr:row>2</xdr:row>
      <xdr:rowOff>152400</xdr:rowOff>
    </xdr:from>
    <xdr:to>
      <xdr:col>50</xdr:col>
      <xdr:colOff>31130</xdr:colOff>
      <xdr:row>4</xdr:row>
      <xdr:rowOff>9165</xdr:rowOff>
    </xdr:to>
    <xdr:pic>
      <xdr:nvPicPr>
        <xdr:cNvPr id="2" name="図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2457450" y="533400"/>
          <a:ext cx="7498730" cy="237765"/>
        </a:xfrm>
        <a:prstGeom prst="rect">
          <a:avLst/>
        </a:prstGeom>
      </xdr:spPr>
    </xdr:pic>
    <xdr:clientData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29</xdr:col>
      <xdr:colOff>87677</xdr:colOff>
      <xdr:row>1</xdr:row>
      <xdr:rowOff>144709</xdr:rowOff>
    </xdr:from>
    <xdr:to>
      <xdr:col>66</xdr:col>
      <xdr:colOff>183667</xdr:colOff>
      <xdr:row>3</xdr:row>
      <xdr:rowOff>1474</xdr:rowOff>
    </xdr:to>
    <xdr:pic>
      <xdr:nvPicPr>
        <xdr:cNvPr id="2" name="図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5888402" y="335209"/>
          <a:ext cx="7500090" cy="237765"/>
        </a:xfrm>
        <a:prstGeom prst="rect">
          <a:avLst/>
        </a:prstGeom>
      </xdr:spPr>
    </xdr:pic>
    <xdr:clientData fPrintsWithSheet="0"/>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44</xdr:row>
          <xdr:rowOff>0</xdr:rowOff>
        </xdr:from>
        <xdr:to>
          <xdr:col>4</xdr:col>
          <xdr:colOff>279400</xdr:colOff>
          <xdr:row>45</xdr:row>
          <xdr:rowOff>50800</xdr:rowOff>
        </xdr:to>
        <xdr:sp macro="" textlink="">
          <xdr:nvSpPr>
            <xdr:cNvPr id="29697" name="Check Box 8" hidden="1">
              <a:extLst>
                <a:ext uri="{63B3BB69-23CF-44E3-9099-C40C66FF867C}">
                  <a14:compatExt spid="_x0000_s29697"/>
                </a:ext>
                <a:ext uri="{FF2B5EF4-FFF2-40B4-BE49-F238E27FC236}">
                  <a16:creationId xmlns:a16="http://schemas.microsoft.com/office/drawing/2014/main" id="{00000000-0008-0000-1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0</xdr:rowOff>
        </xdr:from>
        <xdr:to>
          <xdr:col>4</xdr:col>
          <xdr:colOff>279400</xdr:colOff>
          <xdr:row>48</xdr:row>
          <xdr:rowOff>190500</xdr:rowOff>
        </xdr:to>
        <xdr:sp macro="" textlink="">
          <xdr:nvSpPr>
            <xdr:cNvPr id="29698" name="Check Box 10" hidden="1">
              <a:extLst>
                <a:ext uri="{63B3BB69-23CF-44E3-9099-C40C66FF867C}">
                  <a14:compatExt spid="_x0000_s29698"/>
                </a:ext>
                <a:ext uri="{FF2B5EF4-FFF2-40B4-BE49-F238E27FC236}">
                  <a16:creationId xmlns:a16="http://schemas.microsoft.com/office/drawing/2014/main" id="{00000000-0008-0000-1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0</xdr:rowOff>
        </xdr:from>
        <xdr:to>
          <xdr:col>4</xdr:col>
          <xdr:colOff>279400</xdr:colOff>
          <xdr:row>48</xdr:row>
          <xdr:rowOff>190500</xdr:rowOff>
        </xdr:to>
        <xdr:sp macro="" textlink="">
          <xdr:nvSpPr>
            <xdr:cNvPr id="29699" name="Check Box 12" hidden="1">
              <a:extLst>
                <a:ext uri="{63B3BB69-23CF-44E3-9099-C40C66FF867C}">
                  <a14:compatExt spid="_x0000_s29699"/>
                </a:ext>
                <a:ext uri="{FF2B5EF4-FFF2-40B4-BE49-F238E27FC236}">
                  <a16:creationId xmlns:a16="http://schemas.microsoft.com/office/drawing/2014/main" id="{00000000-0008-0000-1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xdr:twoCellAnchor editAs="oneCell">
    <xdr:from>
      <xdr:col>15</xdr:col>
      <xdr:colOff>447675</xdr:colOff>
      <xdr:row>0</xdr:row>
      <xdr:rowOff>38100</xdr:rowOff>
    </xdr:from>
    <xdr:to>
      <xdr:col>25</xdr:col>
      <xdr:colOff>28431</xdr:colOff>
      <xdr:row>1</xdr:row>
      <xdr:rowOff>27217</xdr:rowOff>
    </xdr:to>
    <xdr:pic>
      <xdr:nvPicPr>
        <xdr:cNvPr id="5" name="図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1"/>
        <a:stretch>
          <a:fillRect/>
        </a:stretch>
      </xdr:blipFill>
      <xdr:spPr>
        <a:xfrm>
          <a:off x="12239625" y="38100"/>
          <a:ext cx="7454121" cy="237765"/>
        </a:xfrm>
        <a:prstGeom prst="rect">
          <a:avLst/>
        </a:prstGeom>
      </xdr:spPr>
    </xdr:pic>
    <xdr:clientData fPrintsWithSheet="0"/>
  </xdr:twoCellAnchor>
  <mc:AlternateContent xmlns:mc="http://schemas.openxmlformats.org/markup-compatibility/2006">
    <mc:Choice xmlns:a14="http://schemas.microsoft.com/office/drawing/2010/main" Requires="a14">
      <xdr:twoCellAnchor editAs="oneCell">
        <xdr:from>
          <xdr:col>4</xdr:col>
          <xdr:colOff>38100</xdr:colOff>
          <xdr:row>45</xdr:row>
          <xdr:rowOff>0</xdr:rowOff>
        </xdr:from>
        <xdr:to>
          <xdr:col>4</xdr:col>
          <xdr:colOff>279400</xdr:colOff>
          <xdr:row>46</xdr:row>
          <xdr:rowOff>50800</xdr:rowOff>
        </xdr:to>
        <xdr:sp macro="" textlink="">
          <xdr:nvSpPr>
            <xdr:cNvPr id="29701" name="Check Box 8" hidden="1">
              <a:extLst>
                <a:ext uri="{63B3BB69-23CF-44E3-9099-C40C66FF867C}">
                  <a14:compatExt spid="_x0000_s29701"/>
                </a:ext>
                <a:ext uri="{FF2B5EF4-FFF2-40B4-BE49-F238E27FC236}">
                  <a16:creationId xmlns:a16="http://schemas.microsoft.com/office/drawing/2014/main" id="{00000000-0008-0000-1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0</xdr:rowOff>
        </xdr:from>
        <xdr:to>
          <xdr:col>4</xdr:col>
          <xdr:colOff>279400</xdr:colOff>
          <xdr:row>48</xdr:row>
          <xdr:rowOff>190500</xdr:rowOff>
        </xdr:to>
        <xdr:sp macro="" textlink="">
          <xdr:nvSpPr>
            <xdr:cNvPr id="29702" name="Check Box 10" hidden="1">
              <a:extLst>
                <a:ext uri="{63B3BB69-23CF-44E3-9099-C40C66FF867C}">
                  <a14:compatExt spid="_x0000_s29702"/>
                </a:ext>
                <a:ext uri="{FF2B5EF4-FFF2-40B4-BE49-F238E27FC236}">
                  <a16:creationId xmlns:a16="http://schemas.microsoft.com/office/drawing/2014/main" id="{00000000-0008-0000-1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0</xdr:rowOff>
        </xdr:from>
        <xdr:to>
          <xdr:col>4</xdr:col>
          <xdr:colOff>279400</xdr:colOff>
          <xdr:row>48</xdr:row>
          <xdr:rowOff>190500</xdr:rowOff>
        </xdr:to>
        <xdr:sp macro="" textlink="">
          <xdr:nvSpPr>
            <xdr:cNvPr id="29703" name="Check Box 12" hidden="1">
              <a:extLst>
                <a:ext uri="{63B3BB69-23CF-44E3-9099-C40C66FF867C}">
                  <a14:compatExt spid="_x0000_s29703"/>
                </a:ext>
                <a:ext uri="{FF2B5EF4-FFF2-40B4-BE49-F238E27FC236}">
                  <a16:creationId xmlns:a16="http://schemas.microsoft.com/office/drawing/2014/main" id="{00000000-0008-0000-1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44</xdr:row>
          <xdr:rowOff>0</xdr:rowOff>
        </xdr:from>
        <xdr:to>
          <xdr:col>4</xdr:col>
          <xdr:colOff>279400</xdr:colOff>
          <xdr:row>45</xdr:row>
          <xdr:rowOff>50800</xdr:rowOff>
        </xdr:to>
        <xdr:sp macro="" textlink="">
          <xdr:nvSpPr>
            <xdr:cNvPr id="31745" name="Check Box 8" hidden="1">
              <a:extLst>
                <a:ext uri="{63B3BB69-23CF-44E3-9099-C40C66FF867C}">
                  <a14:compatExt spid="_x0000_s31745"/>
                </a:ext>
                <a:ext uri="{FF2B5EF4-FFF2-40B4-BE49-F238E27FC236}">
                  <a16:creationId xmlns:a16="http://schemas.microsoft.com/office/drawing/2014/main" id="{00000000-0008-0000-11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0</xdr:rowOff>
        </xdr:from>
        <xdr:to>
          <xdr:col>4</xdr:col>
          <xdr:colOff>279400</xdr:colOff>
          <xdr:row>48</xdr:row>
          <xdr:rowOff>190500</xdr:rowOff>
        </xdr:to>
        <xdr:sp macro="" textlink="">
          <xdr:nvSpPr>
            <xdr:cNvPr id="31746" name="Check Box 10" hidden="1">
              <a:extLst>
                <a:ext uri="{63B3BB69-23CF-44E3-9099-C40C66FF867C}">
                  <a14:compatExt spid="_x0000_s31746"/>
                </a:ext>
                <a:ext uri="{FF2B5EF4-FFF2-40B4-BE49-F238E27FC236}">
                  <a16:creationId xmlns:a16="http://schemas.microsoft.com/office/drawing/2014/main" id="{00000000-0008-0000-11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0</xdr:rowOff>
        </xdr:from>
        <xdr:to>
          <xdr:col>4</xdr:col>
          <xdr:colOff>279400</xdr:colOff>
          <xdr:row>48</xdr:row>
          <xdr:rowOff>190500</xdr:rowOff>
        </xdr:to>
        <xdr:sp macro="" textlink="">
          <xdr:nvSpPr>
            <xdr:cNvPr id="31747" name="Check Box 12" hidden="1">
              <a:extLst>
                <a:ext uri="{63B3BB69-23CF-44E3-9099-C40C66FF867C}">
                  <a14:compatExt spid="_x0000_s31747"/>
                </a:ext>
                <a:ext uri="{FF2B5EF4-FFF2-40B4-BE49-F238E27FC236}">
                  <a16:creationId xmlns:a16="http://schemas.microsoft.com/office/drawing/2014/main" id="{00000000-0008-0000-11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xdr:twoCellAnchor editAs="oneCell">
    <xdr:from>
      <xdr:col>16</xdr:col>
      <xdr:colOff>0</xdr:colOff>
      <xdr:row>0</xdr:row>
      <xdr:rowOff>0</xdr:rowOff>
    </xdr:from>
    <xdr:to>
      <xdr:col>25</xdr:col>
      <xdr:colOff>334501</xdr:colOff>
      <xdr:row>0</xdr:row>
      <xdr:rowOff>250465</xdr:rowOff>
    </xdr:to>
    <xdr:pic>
      <xdr:nvPicPr>
        <xdr:cNvPr id="5" name="図 4">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1"/>
        <a:stretch>
          <a:fillRect/>
        </a:stretch>
      </xdr:blipFill>
      <xdr:spPr>
        <a:xfrm>
          <a:off x="12534900" y="0"/>
          <a:ext cx="7454121" cy="237765"/>
        </a:xfrm>
        <a:prstGeom prst="rect">
          <a:avLst/>
        </a:prstGeom>
      </xdr:spPr>
    </xdr:pic>
    <xdr:clientData fPrintsWithSheet="0"/>
  </xdr:twoCellAnchor>
  <mc:AlternateContent xmlns:mc="http://schemas.openxmlformats.org/markup-compatibility/2006">
    <mc:Choice xmlns:a14="http://schemas.microsoft.com/office/drawing/2010/main" Requires="a14">
      <xdr:twoCellAnchor editAs="oneCell">
        <xdr:from>
          <xdr:col>4</xdr:col>
          <xdr:colOff>38100</xdr:colOff>
          <xdr:row>45</xdr:row>
          <xdr:rowOff>0</xdr:rowOff>
        </xdr:from>
        <xdr:to>
          <xdr:col>4</xdr:col>
          <xdr:colOff>279400</xdr:colOff>
          <xdr:row>46</xdr:row>
          <xdr:rowOff>50800</xdr:rowOff>
        </xdr:to>
        <xdr:sp macro="" textlink="">
          <xdr:nvSpPr>
            <xdr:cNvPr id="31748" name="Check Box 8" hidden="1">
              <a:extLst>
                <a:ext uri="{63B3BB69-23CF-44E3-9099-C40C66FF867C}">
                  <a14:compatExt spid="_x0000_s31748"/>
                </a:ext>
                <a:ext uri="{FF2B5EF4-FFF2-40B4-BE49-F238E27FC236}">
                  <a16:creationId xmlns:a16="http://schemas.microsoft.com/office/drawing/2014/main" id="{00000000-0008-0000-11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0</xdr:rowOff>
        </xdr:from>
        <xdr:to>
          <xdr:col>4</xdr:col>
          <xdr:colOff>279400</xdr:colOff>
          <xdr:row>48</xdr:row>
          <xdr:rowOff>190500</xdr:rowOff>
        </xdr:to>
        <xdr:sp macro="" textlink="">
          <xdr:nvSpPr>
            <xdr:cNvPr id="31749" name="Check Box 10" hidden="1">
              <a:extLst>
                <a:ext uri="{63B3BB69-23CF-44E3-9099-C40C66FF867C}">
                  <a14:compatExt spid="_x0000_s31749"/>
                </a:ext>
                <a:ext uri="{FF2B5EF4-FFF2-40B4-BE49-F238E27FC236}">
                  <a16:creationId xmlns:a16="http://schemas.microsoft.com/office/drawing/2014/main" id="{00000000-0008-0000-11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0</xdr:rowOff>
        </xdr:from>
        <xdr:to>
          <xdr:col>4</xdr:col>
          <xdr:colOff>279400</xdr:colOff>
          <xdr:row>48</xdr:row>
          <xdr:rowOff>190500</xdr:rowOff>
        </xdr:to>
        <xdr:sp macro="" textlink="">
          <xdr:nvSpPr>
            <xdr:cNvPr id="31750" name="Check Box 12" hidden="1">
              <a:extLst>
                <a:ext uri="{63B3BB69-23CF-44E3-9099-C40C66FF867C}">
                  <a14:compatExt spid="_x0000_s31750"/>
                </a:ext>
                <a:ext uri="{FF2B5EF4-FFF2-40B4-BE49-F238E27FC236}">
                  <a16:creationId xmlns:a16="http://schemas.microsoft.com/office/drawing/2014/main" id="{00000000-0008-0000-11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editAs="oneCell">
    <xdr:from>
      <xdr:col>13</xdr:col>
      <xdr:colOff>133350</xdr:colOff>
      <xdr:row>3</xdr:row>
      <xdr:rowOff>66675</xdr:rowOff>
    </xdr:from>
    <xdr:to>
      <xdr:col>49</xdr:col>
      <xdr:colOff>21605</xdr:colOff>
      <xdr:row>4</xdr:row>
      <xdr:rowOff>113940</xdr:rowOff>
    </xdr:to>
    <xdr:pic>
      <xdr:nvPicPr>
        <xdr:cNvPr id="2" name="図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2733675" y="638175"/>
          <a:ext cx="7498730" cy="237765"/>
        </a:xfrm>
        <a:prstGeom prst="rect">
          <a:avLst/>
        </a:prstGeom>
      </xdr:spPr>
    </xdr:pic>
    <xdr:clientData fPrintsWithSheet="0"/>
  </xdr:twoCellAnchor>
  <xdr:twoCellAnchor>
    <xdr:from>
      <xdr:col>34</xdr:col>
      <xdr:colOff>114300</xdr:colOff>
      <xdr:row>28</xdr:row>
      <xdr:rowOff>161925</xdr:rowOff>
    </xdr:from>
    <xdr:to>
      <xdr:col>45</xdr:col>
      <xdr:colOff>152400</xdr:colOff>
      <xdr:row>35</xdr:row>
      <xdr:rowOff>190500</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6838950" y="5457825"/>
          <a:ext cx="2724150"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ゆうちょ銀行の場合</a:t>
          </a:r>
          <a:r>
            <a:rPr kumimoji="1" lang="en-US" altLang="ja-JP" sz="1100"/>
            <a:t>】</a:t>
          </a:r>
        </a:p>
        <a:p>
          <a:r>
            <a:rPr kumimoji="1" lang="en-US" altLang="ja-JP" sz="1100"/>
            <a:t>https://www.jp-bank.japanpost.jp/kojin/sokin/furikomi/kouza/kj_sk_fm_kz_1.html</a:t>
          </a:r>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11</xdr:col>
      <xdr:colOff>142875</xdr:colOff>
      <xdr:row>2</xdr:row>
      <xdr:rowOff>161925</xdr:rowOff>
    </xdr:from>
    <xdr:ext cx="7500931" cy="238125"/>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343150" y="542925"/>
          <a:ext cx="7500931" cy="238125"/>
        </a:xfrm>
        <a:prstGeom prst="rect">
          <a:avLst/>
        </a:prstGeom>
      </xdr:spPr>
    </xdr:pic>
    <xdr:clientData fPrintsWithSheet="0"/>
  </xdr:oneCellAnchor>
</xdr:wsDr>
</file>

<file path=xl/drawings/drawing3.xml><?xml version="1.0" encoding="utf-8"?>
<xdr:wsDr xmlns:xdr="http://schemas.openxmlformats.org/drawingml/2006/spreadsheetDrawing" xmlns:a="http://schemas.openxmlformats.org/drawingml/2006/main">
  <xdr:twoCellAnchor editAs="oneCell">
    <xdr:from>
      <xdr:col>12</xdr:col>
      <xdr:colOff>95250</xdr:colOff>
      <xdr:row>2</xdr:row>
      <xdr:rowOff>142875</xdr:rowOff>
    </xdr:from>
    <xdr:to>
      <xdr:col>50</xdr:col>
      <xdr:colOff>69230</xdr:colOff>
      <xdr:row>3</xdr:row>
      <xdr:rowOff>190140</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2695575" y="523875"/>
          <a:ext cx="7498730" cy="237765"/>
        </a:xfrm>
        <a:prstGeom prst="rect">
          <a:avLst/>
        </a:prstGeom>
      </xdr:spPr>
    </xdr:pic>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12</xdr:col>
      <xdr:colOff>133350</xdr:colOff>
      <xdr:row>2</xdr:row>
      <xdr:rowOff>152400</xdr:rowOff>
    </xdr:from>
    <xdr:to>
      <xdr:col>50</xdr:col>
      <xdr:colOff>31130</xdr:colOff>
      <xdr:row>4</xdr:row>
      <xdr:rowOff>9165</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2533650" y="533400"/>
          <a:ext cx="7498730" cy="237765"/>
        </a:xfrm>
        <a:prstGeom prst="rect">
          <a:avLst/>
        </a:prstGeom>
      </xdr:spPr>
    </xdr:pic>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13</xdr:col>
      <xdr:colOff>47625</xdr:colOff>
      <xdr:row>2</xdr:row>
      <xdr:rowOff>142875</xdr:rowOff>
    </xdr:from>
    <xdr:to>
      <xdr:col>51</xdr:col>
      <xdr:colOff>21605</xdr:colOff>
      <xdr:row>3</xdr:row>
      <xdr:rowOff>190140</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647950" y="523875"/>
          <a:ext cx="7498730" cy="237765"/>
        </a:xfrm>
        <a:prstGeom prst="rect">
          <a:avLst/>
        </a:prstGeom>
      </xdr:spPr>
    </xdr:pic>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12</xdr:col>
      <xdr:colOff>38100</xdr:colOff>
      <xdr:row>2</xdr:row>
      <xdr:rowOff>142875</xdr:rowOff>
    </xdr:from>
    <xdr:to>
      <xdr:col>50</xdr:col>
      <xdr:colOff>12080</xdr:colOff>
      <xdr:row>3</xdr:row>
      <xdr:rowOff>190140</xdr:rowOff>
    </xdr:to>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438400" y="523875"/>
          <a:ext cx="7498730" cy="237765"/>
        </a:xfrm>
        <a:prstGeom prst="rect">
          <a:avLst/>
        </a:prstGeom>
      </xdr:spPr>
    </xdr:pic>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12</xdr:col>
      <xdr:colOff>95250</xdr:colOff>
      <xdr:row>2</xdr:row>
      <xdr:rowOff>152400</xdr:rowOff>
    </xdr:from>
    <xdr:to>
      <xdr:col>50</xdr:col>
      <xdr:colOff>69230</xdr:colOff>
      <xdr:row>4</xdr:row>
      <xdr:rowOff>9165</xdr:rowOff>
    </xdr:to>
    <xdr:pic>
      <xdr:nvPicPr>
        <xdr:cNvPr id="2" name="図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2495550" y="533400"/>
          <a:ext cx="7498730" cy="237765"/>
        </a:xfrm>
        <a:prstGeom prst="rect">
          <a:avLst/>
        </a:prstGeom>
      </xdr:spPr>
    </xdr:pic>
    <xdr:clientData fPrintsWithSheet="0"/>
  </xdr:twoCellAnchor>
  <xdr:twoCellAnchor>
    <xdr:from>
      <xdr:col>35</xdr:col>
      <xdr:colOff>57150</xdr:colOff>
      <xdr:row>12</xdr:row>
      <xdr:rowOff>47625</xdr:rowOff>
    </xdr:from>
    <xdr:to>
      <xdr:col>48</xdr:col>
      <xdr:colOff>180975</xdr:colOff>
      <xdr:row>19</xdr:row>
      <xdr:rowOff>38100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6981825" y="2390775"/>
          <a:ext cx="2724150"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変更届の注意点</a:t>
          </a:r>
          <a:r>
            <a:rPr kumimoji="1" lang="en-US" altLang="ja-JP" sz="1100"/>
            <a:t>】</a:t>
          </a:r>
        </a:p>
        <a:p>
          <a:r>
            <a:rPr kumimoji="1" lang="ja-JP" altLang="en-US" sz="1100"/>
            <a:t>変更届提出後は、新たに交付決定番号が発行されます。古い日付・番号は使わないようにお願いします。</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12</xdr:col>
      <xdr:colOff>114300</xdr:colOff>
      <xdr:row>2</xdr:row>
      <xdr:rowOff>180975</xdr:rowOff>
    </xdr:from>
    <xdr:to>
      <xdr:col>50</xdr:col>
      <xdr:colOff>88280</xdr:colOff>
      <xdr:row>4</xdr:row>
      <xdr:rowOff>37740</xdr:rowOff>
    </xdr:to>
    <xdr:pic>
      <xdr:nvPicPr>
        <xdr:cNvPr id="2" name="図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2514600" y="561975"/>
          <a:ext cx="7498730" cy="237765"/>
        </a:xfrm>
        <a:prstGeom prst="rect">
          <a:avLst/>
        </a:prstGeom>
      </xdr:spPr>
    </xdr:pic>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12</xdr:col>
      <xdr:colOff>180975</xdr:colOff>
      <xdr:row>2</xdr:row>
      <xdr:rowOff>152400</xdr:rowOff>
    </xdr:from>
    <xdr:to>
      <xdr:col>50</xdr:col>
      <xdr:colOff>154955</xdr:colOff>
      <xdr:row>4</xdr:row>
      <xdr:rowOff>9165</xdr:rowOff>
    </xdr:to>
    <xdr:pic>
      <xdr:nvPicPr>
        <xdr:cNvPr id="2" name="図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2581275" y="533400"/>
          <a:ext cx="7498730" cy="237765"/>
        </a:xfrm>
        <a:prstGeom prst="rect">
          <a:avLst/>
        </a:prstGeom>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naka.takuya/Desktop/&#12288;&#12288;%20%20&#12304;&#27096;&#24335;&#12305;&#12288;%20&#12288;%20&#30003;&#35531;&#32773;&#37197;&#24067;&#29992;/&#12513;&#12540;&#12523;&#28155;&#20184;&#29992;/&#9733;R2(&#20316;&#25104;&#20013;)/R2&#26408;&#25913;&#20462;&#12288;&#19968;&#24335;/01_&#27096;&#24335;/R2&#27096;&#24335;&#12288;&#26408;&#25913;&#2046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事前相談"/>
      <sheetName val="交付申請"/>
      <sheetName val="着手届"/>
      <sheetName val="完了実績報告"/>
      <sheetName val="支払請求"/>
      <sheetName val="承継届"/>
      <sheetName val="変更承認申請"/>
      <sheetName val="変更届"/>
      <sheetName val="遅延報告"/>
      <sheetName val="廃止(中止)届"/>
    </sheetNames>
    <sheetDataSet>
      <sheetData sheetId="0" refreshError="1">
        <row r="85">
          <cell r="G85">
            <v>0</v>
          </cell>
        </row>
        <row r="229">
          <cell r="G229">
            <v>0</v>
          </cell>
        </row>
        <row r="230">
          <cell r="G230">
            <v>0</v>
          </cell>
        </row>
        <row r="231">
          <cell r="G231">
            <v>0</v>
          </cell>
        </row>
        <row r="232">
          <cell r="G232">
            <v>0</v>
          </cell>
        </row>
        <row r="233">
          <cell r="G233">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ity.okazaki.lg.jp/1100/1184/1166/p003434.htm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12.xml"/><Relationship Id="rId1" Type="http://schemas.openxmlformats.org/officeDocument/2006/relationships/printerSettings" Target="../printerSettings/printerSettings14.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15.xml"/><Relationship Id="rId1" Type="http://schemas.openxmlformats.org/officeDocument/2006/relationships/printerSettings" Target="../printerSettings/printerSettings17.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4.vml"/><Relationship Id="rId7" Type="http://schemas.openxmlformats.org/officeDocument/2006/relationships/ctrlProp" Target="../ctrlProps/ctrlProp19.xml"/><Relationship Id="rId2" Type="http://schemas.openxmlformats.org/officeDocument/2006/relationships/drawing" Target="../drawings/drawing16.xml"/><Relationship Id="rId1" Type="http://schemas.openxmlformats.org/officeDocument/2006/relationships/printerSettings" Target="../printerSettings/printerSettings18.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 Id="rId9" Type="http://schemas.openxmlformats.org/officeDocument/2006/relationships/ctrlProp" Target="../ctrlProps/ctrlProp2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7.xml"/><Relationship Id="rId1" Type="http://schemas.openxmlformats.org/officeDocument/2006/relationships/printerSettings" Target="../printerSettings/printerSettings20.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Q229"/>
  <sheetViews>
    <sheetView tabSelected="1" view="pageBreakPreview" topLeftCell="B1" zoomScaleNormal="100" zoomScaleSheetLayoutView="100" workbookViewId="0">
      <pane ySplit="2" topLeftCell="A3" activePane="bottomLeft" state="frozen"/>
      <selection activeCell="A20" sqref="A20:AG20"/>
      <selection pane="bottomLeft" activeCell="G193" sqref="G193:G199"/>
    </sheetView>
  </sheetViews>
  <sheetFormatPr defaultColWidth="2.58203125" defaultRowHeight="19.5" customHeight="1" x14ac:dyDescent="0.55000000000000004"/>
  <cols>
    <col min="1" max="1" width="1.58203125" style="2" customWidth="1"/>
    <col min="2" max="2" width="3.33203125" style="2" customWidth="1"/>
    <col min="3" max="3" width="3.83203125" style="2" customWidth="1"/>
    <col min="4" max="4" width="3.58203125" style="2" customWidth="1"/>
    <col min="5" max="5" width="7.58203125" style="51" customWidth="1"/>
    <col min="6" max="6" width="11" style="51" customWidth="1"/>
    <col min="7" max="7" width="26" style="51" customWidth="1"/>
    <col min="8" max="8" width="26.08203125" style="52" customWidth="1"/>
    <col min="9" max="9" width="6.83203125" style="91" customWidth="1"/>
    <col min="10" max="10" width="2.58203125" style="91"/>
    <col min="11" max="11" width="2.58203125" style="91" customWidth="1"/>
    <col min="12" max="12" width="2.58203125" style="71" customWidth="1"/>
    <col min="13" max="18" width="2.58203125" style="71"/>
    <col min="19" max="16384" width="2.58203125" style="2"/>
  </cols>
  <sheetData>
    <row r="1" spans="1:9" ht="25.5" customHeight="1" thickBot="1" x14ac:dyDescent="0.6">
      <c r="A1" s="316" t="s">
        <v>206</v>
      </c>
      <c r="B1" s="316"/>
      <c r="C1" s="316"/>
      <c r="D1" s="316"/>
      <c r="E1" s="316"/>
      <c r="F1" s="316"/>
      <c r="G1" s="316"/>
    </row>
    <row r="2" spans="1:9" ht="19.5" customHeight="1" thickTop="1" thickBot="1" x14ac:dyDescent="0.6">
      <c r="A2" s="317" t="s">
        <v>153</v>
      </c>
      <c r="B2" s="318"/>
      <c r="C2" s="318"/>
      <c r="D2" s="318"/>
      <c r="E2" s="318"/>
      <c r="F2" s="318"/>
      <c r="G2" s="54" t="s">
        <v>154</v>
      </c>
      <c r="H2" s="55" t="s">
        <v>285</v>
      </c>
      <c r="I2" s="142" t="s">
        <v>284</v>
      </c>
    </row>
    <row r="3" spans="1:9" ht="19.5" customHeight="1" thickTop="1" x14ac:dyDescent="0.55000000000000004">
      <c r="A3" s="56"/>
      <c r="B3" s="404" t="s">
        <v>259</v>
      </c>
      <c r="C3" s="404"/>
      <c r="D3" s="404"/>
      <c r="E3" s="404"/>
      <c r="F3" s="404"/>
      <c r="G3" s="404"/>
      <c r="H3" s="404"/>
      <c r="I3" s="90" t="s">
        <v>213</v>
      </c>
    </row>
    <row r="4" spans="1:9" ht="19.5" customHeight="1" thickBot="1" x14ac:dyDescent="0.6">
      <c r="A4" s="56"/>
      <c r="B4" s="404"/>
      <c r="C4" s="404"/>
      <c r="D4" s="404"/>
      <c r="E4" s="404"/>
      <c r="F4" s="404"/>
      <c r="G4" s="404"/>
      <c r="H4" s="404"/>
      <c r="I4" s="143" t="s">
        <v>214</v>
      </c>
    </row>
    <row r="5" spans="1:9" ht="19.5" customHeight="1" thickTop="1" x14ac:dyDescent="0.55000000000000004">
      <c r="A5" s="56"/>
      <c r="B5" s="299" t="s">
        <v>155</v>
      </c>
      <c r="C5" s="300"/>
      <c r="D5" s="300"/>
      <c r="E5" s="300"/>
      <c r="F5" s="300"/>
      <c r="G5" s="300"/>
      <c r="H5" s="301"/>
      <c r="I5" s="92" t="s">
        <v>215</v>
      </c>
    </row>
    <row r="6" spans="1:9" ht="19.5" customHeight="1" x14ac:dyDescent="0.55000000000000004">
      <c r="A6" s="56"/>
      <c r="B6" s="382"/>
      <c r="C6" s="358" t="s">
        <v>156</v>
      </c>
      <c r="D6" s="358"/>
      <c r="E6" s="358"/>
      <c r="F6" s="358"/>
      <c r="G6" s="67"/>
      <c r="H6" s="68" t="str">
        <f>IF(G6="","!入力してください","")</f>
        <v>!入力してください</v>
      </c>
      <c r="I6" s="143" t="s">
        <v>216</v>
      </c>
    </row>
    <row r="7" spans="1:9" ht="19.5" customHeight="1" x14ac:dyDescent="0.55000000000000004">
      <c r="A7" s="56"/>
      <c r="B7" s="383"/>
      <c r="C7" s="358" t="s">
        <v>290</v>
      </c>
      <c r="D7" s="358"/>
      <c r="E7" s="358"/>
      <c r="F7" s="358"/>
      <c r="G7" s="67"/>
      <c r="H7" s="68" t="str">
        <f>IF(G7="","!入力してください","")</f>
        <v>!入力してください</v>
      </c>
      <c r="I7" s="92" t="s">
        <v>225</v>
      </c>
    </row>
    <row r="8" spans="1:9" ht="19.5" customHeight="1" x14ac:dyDescent="0.55000000000000004">
      <c r="A8" s="56"/>
      <c r="B8" s="383"/>
      <c r="C8" s="358" t="s">
        <v>20</v>
      </c>
      <c r="D8" s="358"/>
      <c r="E8" s="358"/>
      <c r="F8" s="358"/>
      <c r="G8" s="67"/>
      <c r="H8" s="68" t="str">
        <f t="shared" ref="H8" si="0">IF(G8="","!入力してください","")</f>
        <v>!入力してください</v>
      </c>
      <c r="I8" s="92" t="s">
        <v>210</v>
      </c>
    </row>
    <row r="9" spans="1:9" ht="19.5" customHeight="1" x14ac:dyDescent="0.55000000000000004">
      <c r="A9" s="56"/>
      <c r="B9" s="383"/>
      <c r="C9" s="358" t="s">
        <v>157</v>
      </c>
      <c r="D9" s="358"/>
      <c r="E9" s="358"/>
      <c r="F9" s="358"/>
      <c r="G9" s="67"/>
      <c r="H9" s="68" t="str">
        <f t="shared" ref="H9:H14" si="1">IF(G9="","!入力してください","")</f>
        <v>!入力してください</v>
      </c>
      <c r="I9" s="92" t="s">
        <v>210</v>
      </c>
    </row>
    <row r="10" spans="1:9" ht="19.5" customHeight="1" x14ac:dyDescent="0.55000000000000004">
      <c r="A10" s="56"/>
      <c r="B10" s="383"/>
      <c r="C10" s="405" t="s">
        <v>48</v>
      </c>
      <c r="D10" s="358" t="s">
        <v>158</v>
      </c>
      <c r="E10" s="358"/>
      <c r="F10" s="358"/>
      <c r="G10" s="66"/>
      <c r="H10" s="68" t="str">
        <f t="shared" si="1"/>
        <v>!入力してください</v>
      </c>
    </row>
    <row r="11" spans="1:9" ht="19.5" customHeight="1" x14ac:dyDescent="0.55000000000000004">
      <c r="A11" s="56"/>
      <c r="B11" s="383"/>
      <c r="C11" s="405"/>
      <c r="D11" s="358" t="s">
        <v>159</v>
      </c>
      <c r="E11" s="358"/>
      <c r="F11" s="358"/>
      <c r="G11" s="67"/>
      <c r="H11" s="68" t="str">
        <f t="shared" si="1"/>
        <v>!入力してください</v>
      </c>
    </row>
    <row r="12" spans="1:9" ht="19.5" customHeight="1" x14ac:dyDescent="0.55000000000000004">
      <c r="A12" s="56"/>
      <c r="B12" s="383"/>
      <c r="C12" s="405"/>
      <c r="D12" s="358" t="s">
        <v>160</v>
      </c>
      <c r="E12" s="358"/>
      <c r="F12" s="358"/>
      <c r="G12" s="67"/>
      <c r="H12" s="68" t="str">
        <f t="shared" si="1"/>
        <v>!入力してください</v>
      </c>
    </row>
    <row r="13" spans="1:9" ht="19.5" customHeight="1" x14ac:dyDescent="0.55000000000000004">
      <c r="A13" s="56"/>
      <c r="B13" s="383"/>
      <c r="C13" s="405"/>
      <c r="D13" s="358" t="s">
        <v>161</v>
      </c>
      <c r="E13" s="358"/>
      <c r="F13" s="358"/>
      <c r="G13" s="67"/>
      <c r="H13" s="68" t="str">
        <f t="shared" si="1"/>
        <v>!入力してください</v>
      </c>
    </row>
    <row r="14" spans="1:9" ht="19.5" customHeight="1" thickBot="1" x14ac:dyDescent="0.6">
      <c r="A14" s="56"/>
      <c r="B14" s="384"/>
      <c r="C14" s="371" t="s">
        <v>261</v>
      </c>
      <c r="D14" s="371"/>
      <c r="E14" s="371"/>
      <c r="F14" s="371"/>
      <c r="G14" s="69"/>
      <c r="H14" s="70" t="str">
        <f t="shared" si="1"/>
        <v>!入力してください</v>
      </c>
    </row>
    <row r="15" spans="1:9" ht="19.5" customHeight="1" thickTop="1" x14ac:dyDescent="0.55000000000000004">
      <c r="A15" s="56"/>
      <c r="B15" s="57"/>
      <c r="C15" s="57"/>
      <c r="D15" s="57"/>
      <c r="E15" s="57"/>
      <c r="F15" s="57"/>
      <c r="G15" s="57"/>
      <c r="H15" s="58"/>
    </row>
    <row r="16" spans="1:9" ht="19.5" customHeight="1" thickBot="1" x14ac:dyDescent="0.6">
      <c r="A16" s="56"/>
      <c r="B16" s="57"/>
      <c r="C16" s="57"/>
      <c r="D16" s="57"/>
      <c r="E16" s="57"/>
      <c r="F16" s="57"/>
      <c r="G16" s="57"/>
      <c r="H16" s="58"/>
    </row>
    <row r="17" spans="1:18" s="170" customFormat="1" ht="19.5" customHeight="1" thickTop="1" x14ac:dyDescent="0.55000000000000004">
      <c r="A17" s="56"/>
      <c r="B17" s="299" t="s">
        <v>207</v>
      </c>
      <c r="C17" s="300"/>
      <c r="D17" s="300"/>
      <c r="E17" s="300"/>
      <c r="F17" s="300"/>
      <c r="G17" s="300"/>
      <c r="H17" s="301"/>
      <c r="I17" s="91"/>
      <c r="J17" s="91"/>
      <c r="K17" s="91"/>
      <c r="L17" s="71"/>
      <c r="M17" s="71"/>
      <c r="N17" s="71"/>
      <c r="O17" s="71"/>
      <c r="P17" s="71"/>
      <c r="Q17" s="71"/>
      <c r="R17" s="71"/>
    </row>
    <row r="18" spans="1:18" s="170" customFormat="1" ht="19.5" customHeight="1" x14ac:dyDescent="0.55000000000000004">
      <c r="A18" s="56"/>
      <c r="B18" s="378"/>
      <c r="C18" s="358" t="s">
        <v>162</v>
      </c>
      <c r="D18" s="358"/>
      <c r="E18" s="358"/>
      <c r="F18" s="358"/>
      <c r="G18" s="66"/>
      <c r="H18" s="68" t="str">
        <f>IF(G18="","!入力してください","")</f>
        <v>!入力してください</v>
      </c>
      <c r="I18" s="91"/>
      <c r="J18" s="91"/>
      <c r="K18" s="91"/>
      <c r="L18" s="71"/>
      <c r="M18" s="71"/>
      <c r="N18" s="71"/>
      <c r="O18" s="71"/>
      <c r="P18" s="71"/>
      <c r="Q18" s="71"/>
      <c r="R18" s="71"/>
    </row>
    <row r="19" spans="1:18" s="170" customFormat="1" ht="19.5" customHeight="1" x14ac:dyDescent="0.55000000000000004">
      <c r="A19" s="56"/>
      <c r="B19" s="379"/>
      <c r="C19" s="403" t="s">
        <v>163</v>
      </c>
      <c r="D19" s="406"/>
      <c r="E19" s="406"/>
      <c r="F19" s="406"/>
      <c r="G19" s="97"/>
      <c r="H19" s="68" t="s">
        <v>286</v>
      </c>
      <c r="I19" s="90" t="s">
        <v>221</v>
      </c>
      <c r="J19" s="93"/>
      <c r="K19" s="93"/>
      <c r="L19" s="1"/>
      <c r="M19" s="71"/>
      <c r="N19" s="71"/>
      <c r="O19" s="71"/>
      <c r="P19" s="71"/>
      <c r="Q19" s="71"/>
      <c r="R19" s="71"/>
    </row>
    <row r="20" spans="1:18" s="170" customFormat="1" ht="19.5" customHeight="1" x14ac:dyDescent="0.55000000000000004">
      <c r="A20" s="56"/>
      <c r="B20" s="379"/>
      <c r="C20" s="356"/>
      <c r="D20" s="314" t="s">
        <v>156</v>
      </c>
      <c r="E20" s="350"/>
      <c r="F20" s="315"/>
      <c r="G20" s="67"/>
      <c r="H20" s="68" t="str">
        <f>IF(AND(G18&lt;&gt;"",G20&lt;&gt;""),"",IF(G18="○","入力不要",IF(G18="✕","!入力してください","")))</f>
        <v/>
      </c>
      <c r="I20" s="94" t="s">
        <v>208</v>
      </c>
      <c r="J20" s="91"/>
      <c r="K20" s="91"/>
      <c r="L20" s="71"/>
      <c r="M20" s="71"/>
      <c r="N20" s="71"/>
      <c r="O20" s="71"/>
      <c r="P20" s="71"/>
      <c r="Q20" s="71"/>
      <c r="R20" s="71"/>
    </row>
    <row r="21" spans="1:18" s="170" customFormat="1" ht="19.5" customHeight="1" x14ac:dyDescent="0.55000000000000004">
      <c r="A21" s="56"/>
      <c r="B21" s="379"/>
      <c r="C21" s="356"/>
      <c r="D21" s="314" t="s">
        <v>78</v>
      </c>
      <c r="E21" s="350"/>
      <c r="F21" s="315"/>
      <c r="G21" s="67"/>
      <c r="H21" s="68" t="str">
        <f>IF(AND(G18&lt;&gt;"",G21&lt;&gt;""),"",IF(G18="○","入力不要",IF(G18="✕","!入力してください","")))</f>
        <v/>
      </c>
      <c r="I21" s="94" t="s">
        <v>209</v>
      </c>
      <c r="J21" s="91"/>
      <c r="K21" s="91"/>
      <c r="L21" s="71"/>
      <c r="M21" s="71"/>
      <c r="N21" s="71"/>
      <c r="O21" s="71"/>
      <c r="P21" s="71"/>
      <c r="Q21" s="71"/>
      <c r="R21" s="71"/>
    </row>
    <row r="22" spans="1:18" s="170" customFormat="1" ht="19.5" customHeight="1" x14ac:dyDescent="0.55000000000000004">
      <c r="A22" s="56"/>
      <c r="B22" s="379"/>
      <c r="C22" s="356"/>
      <c r="D22" s="314" t="s">
        <v>9</v>
      </c>
      <c r="E22" s="350"/>
      <c r="F22" s="315"/>
      <c r="G22" s="67"/>
      <c r="H22" s="68" t="str">
        <f>IF(AND(G18&lt;&gt;"",G22&lt;&gt;""),"",IF(G18="○","入力不要",IF(G18="✕","!入力してください","")))</f>
        <v/>
      </c>
      <c r="I22" s="94" t="s">
        <v>210</v>
      </c>
      <c r="J22" s="91"/>
      <c r="K22" s="91"/>
      <c r="L22" s="71"/>
      <c r="M22" s="71"/>
      <c r="N22" s="71"/>
      <c r="O22" s="71"/>
      <c r="P22" s="71"/>
      <c r="Q22" s="71"/>
      <c r="R22" s="71"/>
    </row>
    <row r="23" spans="1:18" s="170" customFormat="1" ht="19.5" customHeight="1" x14ac:dyDescent="0.55000000000000004">
      <c r="A23" s="56"/>
      <c r="B23" s="379"/>
      <c r="C23" s="356"/>
      <c r="D23" s="314" t="s">
        <v>157</v>
      </c>
      <c r="E23" s="350"/>
      <c r="F23" s="315"/>
      <c r="G23" s="67"/>
      <c r="H23" s="68" t="str">
        <f>IF(AND(G18&lt;&gt;"",G23&lt;&gt;""),"",IF(G18="○","入力不要",IF(G18="✕","!入力してください","")))</f>
        <v/>
      </c>
      <c r="I23" s="94" t="s">
        <v>210</v>
      </c>
      <c r="J23" s="91"/>
      <c r="K23" s="91"/>
      <c r="L23" s="71"/>
      <c r="M23" s="71"/>
      <c r="N23" s="71"/>
      <c r="O23" s="71"/>
      <c r="P23" s="71"/>
      <c r="Q23" s="71"/>
      <c r="R23" s="71"/>
    </row>
    <row r="24" spans="1:18" s="170" customFormat="1" ht="19.5" customHeight="1" x14ac:dyDescent="0.55000000000000004">
      <c r="A24" s="56"/>
      <c r="B24" s="379"/>
      <c r="C24" s="356"/>
      <c r="D24" s="302" t="s">
        <v>48</v>
      </c>
      <c r="E24" s="314" t="s">
        <v>158</v>
      </c>
      <c r="F24" s="315"/>
      <c r="G24" s="66"/>
      <c r="H24" s="68" t="str">
        <f>IF(AND(G18&lt;&gt;"",G24&lt;&gt;""),"",IF(G18="○","入力不要",IF(G18="✕","!入力してください","")))</f>
        <v/>
      </c>
      <c r="I24" s="91"/>
      <c r="J24" s="91"/>
      <c r="K24" s="91"/>
      <c r="L24" s="71"/>
      <c r="M24" s="71"/>
      <c r="N24" s="71"/>
      <c r="O24" s="71"/>
      <c r="P24" s="71"/>
      <c r="Q24" s="71"/>
      <c r="R24" s="71"/>
    </row>
    <row r="25" spans="1:18" s="170" customFormat="1" ht="19.5" customHeight="1" x14ac:dyDescent="0.55000000000000004">
      <c r="A25" s="56"/>
      <c r="B25" s="379"/>
      <c r="C25" s="356"/>
      <c r="D25" s="313"/>
      <c r="E25" s="314" t="s">
        <v>159</v>
      </c>
      <c r="F25" s="315"/>
      <c r="G25" s="67"/>
      <c r="H25" s="68" t="str">
        <f>IF(AND(G18&lt;&gt;"",G25&lt;&gt;""),"",IF(G18="○","入力不要",IF(G18="✕","!入力してください","")))</f>
        <v/>
      </c>
      <c r="I25" s="91"/>
      <c r="J25" s="91"/>
      <c r="K25" s="91"/>
      <c r="L25" s="71"/>
      <c r="M25" s="71"/>
      <c r="N25" s="71"/>
      <c r="O25" s="71"/>
      <c r="P25" s="71"/>
      <c r="Q25" s="71"/>
      <c r="R25" s="71"/>
    </row>
    <row r="26" spans="1:18" s="170" customFormat="1" ht="19.5" customHeight="1" x14ac:dyDescent="0.55000000000000004">
      <c r="A26" s="56"/>
      <c r="B26" s="379"/>
      <c r="C26" s="356"/>
      <c r="D26" s="313"/>
      <c r="E26" s="314" t="s">
        <v>160</v>
      </c>
      <c r="F26" s="315"/>
      <c r="G26" s="67"/>
      <c r="H26" s="68" t="str">
        <f>IF(AND(G18&lt;&gt;"",G26&lt;&gt;""),"",IF(G18="○","入力不要",IF(G18="✕","!入力してください","")))</f>
        <v/>
      </c>
      <c r="I26" s="91"/>
      <c r="J26" s="91"/>
      <c r="K26" s="91"/>
      <c r="L26" s="71"/>
      <c r="M26" s="71"/>
      <c r="N26" s="71"/>
      <c r="O26" s="71"/>
      <c r="P26" s="71"/>
      <c r="Q26" s="71"/>
      <c r="R26" s="71"/>
    </row>
    <row r="27" spans="1:18" s="170" customFormat="1" ht="19.5" customHeight="1" x14ac:dyDescent="0.55000000000000004">
      <c r="A27" s="56"/>
      <c r="B27" s="379"/>
      <c r="C27" s="356"/>
      <c r="D27" s="303"/>
      <c r="E27" s="314" t="s">
        <v>161</v>
      </c>
      <c r="F27" s="315"/>
      <c r="G27" s="67"/>
      <c r="H27" s="68" t="str">
        <f>IF(AND(G18&lt;&gt;"",G27&lt;&gt;""),"",IF(G18="○","入力不要",IF(G18="✕","!入力してください","")))</f>
        <v/>
      </c>
      <c r="I27" s="91"/>
      <c r="J27" s="91"/>
      <c r="K27" s="91"/>
      <c r="L27" s="71"/>
      <c r="M27" s="71"/>
      <c r="N27" s="71"/>
      <c r="O27" s="71"/>
      <c r="P27" s="71"/>
      <c r="Q27" s="71"/>
      <c r="R27" s="71"/>
    </row>
    <row r="28" spans="1:18" s="170" customFormat="1" ht="19.5" customHeight="1" x14ac:dyDescent="0.55000000000000004">
      <c r="A28" s="56"/>
      <c r="B28" s="407"/>
      <c r="C28" s="357"/>
      <c r="D28" s="314" t="s">
        <v>261</v>
      </c>
      <c r="E28" s="350"/>
      <c r="F28" s="315"/>
      <c r="G28" s="67"/>
      <c r="H28" s="68" t="str">
        <f>IF(AND(G18&lt;&gt;"",G28&lt;&gt;""),"",IF(G18="○","入力不要",IF(G18="✕","!入力してください","")))</f>
        <v/>
      </c>
      <c r="I28" s="91"/>
      <c r="J28" s="91"/>
      <c r="K28" s="91"/>
      <c r="L28" s="71"/>
      <c r="M28" s="71"/>
      <c r="N28" s="71"/>
      <c r="O28" s="71"/>
      <c r="P28" s="71"/>
      <c r="Q28" s="71"/>
      <c r="R28" s="71"/>
    </row>
    <row r="29" spans="1:18" s="279" customFormat="1" ht="19.5" customHeight="1" x14ac:dyDescent="0.55000000000000004">
      <c r="A29" s="56"/>
      <c r="B29" s="277"/>
      <c r="C29" s="314" t="s">
        <v>357</v>
      </c>
      <c r="D29" s="350"/>
      <c r="E29" s="350"/>
      <c r="F29" s="315"/>
      <c r="G29" s="66"/>
      <c r="H29" s="68" t="str">
        <f>IF(G29="","!入力してください","")</f>
        <v>!入力してください</v>
      </c>
      <c r="I29" s="91"/>
      <c r="J29" s="91"/>
      <c r="K29" s="91"/>
      <c r="L29" s="71"/>
      <c r="M29" s="71"/>
      <c r="N29" s="71"/>
      <c r="O29" s="71"/>
      <c r="P29" s="71"/>
      <c r="Q29" s="71"/>
      <c r="R29" s="71"/>
    </row>
    <row r="30" spans="1:18" s="279" customFormat="1" ht="19.5" customHeight="1" thickBot="1" x14ac:dyDescent="0.6">
      <c r="A30" s="56"/>
      <c r="B30" s="278"/>
      <c r="C30" s="351" t="s">
        <v>573</v>
      </c>
      <c r="D30" s="352"/>
      <c r="E30" s="352"/>
      <c r="F30" s="353"/>
      <c r="G30" s="281"/>
      <c r="H30" s="177" t="str">
        <f>IF(G30="","!入力してください","")</f>
        <v>!入力してください</v>
      </c>
      <c r="I30" s="91"/>
      <c r="J30" s="91"/>
      <c r="K30" s="91"/>
      <c r="L30" s="71"/>
      <c r="M30" s="71"/>
      <c r="N30" s="71"/>
      <c r="O30" s="71"/>
      <c r="P30" s="71"/>
      <c r="Q30" s="71"/>
      <c r="R30" s="71"/>
    </row>
    <row r="31" spans="1:18" ht="19.5" customHeight="1" thickTop="1" x14ac:dyDescent="0.55000000000000004">
      <c r="A31" s="56"/>
      <c r="B31" s="59"/>
      <c r="C31" s="59"/>
      <c r="D31" s="59"/>
      <c r="E31" s="59"/>
      <c r="F31" s="59"/>
      <c r="G31" s="60"/>
      <c r="H31" s="61"/>
    </row>
    <row r="32" spans="1:18" ht="19.5" customHeight="1" thickBot="1" x14ac:dyDescent="0.6">
      <c r="A32" s="56"/>
      <c r="B32" s="59"/>
      <c r="C32" s="59"/>
      <c r="D32" s="59"/>
      <c r="E32" s="59"/>
      <c r="F32" s="59"/>
      <c r="G32" s="59"/>
      <c r="H32" s="62"/>
    </row>
    <row r="33" spans="1:18" ht="19.5" customHeight="1" thickTop="1" x14ac:dyDescent="0.55000000000000004">
      <c r="A33" s="56"/>
      <c r="B33" s="299" t="s">
        <v>164</v>
      </c>
      <c r="C33" s="300"/>
      <c r="D33" s="300"/>
      <c r="E33" s="300"/>
      <c r="F33" s="300"/>
      <c r="G33" s="300"/>
      <c r="H33" s="301"/>
    </row>
    <row r="34" spans="1:18" ht="19.5" customHeight="1" x14ac:dyDescent="0.55000000000000004">
      <c r="A34" s="56"/>
      <c r="B34" s="382"/>
      <c r="C34" s="358" t="s">
        <v>162</v>
      </c>
      <c r="D34" s="358"/>
      <c r="E34" s="358"/>
      <c r="F34" s="358"/>
      <c r="G34" s="66"/>
      <c r="H34" s="68" t="str">
        <f>IF(G34="","!入力してください","")</f>
        <v>!入力してください</v>
      </c>
    </row>
    <row r="35" spans="1:18" ht="19.5" customHeight="1" x14ac:dyDescent="0.55000000000000004">
      <c r="A35" s="56"/>
      <c r="B35" s="383"/>
      <c r="C35" s="403" t="s">
        <v>165</v>
      </c>
      <c r="D35" s="403"/>
      <c r="E35" s="403"/>
      <c r="F35" s="403"/>
      <c r="G35" s="66"/>
      <c r="H35" s="68" t="str">
        <f>IF(AND(G34&lt;&gt;"",G35&lt;&gt;""),"",IF(G34="○","入力不要",IF(G34="✕","!入力してください","")))</f>
        <v/>
      </c>
    </row>
    <row r="36" spans="1:18" ht="19.5" customHeight="1" x14ac:dyDescent="0.55000000000000004">
      <c r="A36" s="56"/>
      <c r="B36" s="383"/>
      <c r="C36" s="394"/>
      <c r="D36" s="400" t="s">
        <v>17</v>
      </c>
      <c r="E36" s="401"/>
      <c r="F36" s="402"/>
      <c r="G36" s="67"/>
      <c r="H36" s="75" t="str">
        <f>IF(AND(G34&lt;&gt;"",G35&lt;&gt;"",G36&lt;&gt;""),"",IF(G34="○","入力不要",IF(G35="✕","入力不要",IF(G35="○","!入力してください",""))))</f>
        <v/>
      </c>
    </row>
    <row r="37" spans="1:18" ht="19.5" customHeight="1" x14ac:dyDescent="0.55000000000000004">
      <c r="A37" s="56"/>
      <c r="B37" s="383"/>
      <c r="C37" s="394"/>
      <c r="D37" s="314" t="s">
        <v>74</v>
      </c>
      <c r="E37" s="350"/>
      <c r="F37" s="315"/>
      <c r="G37" s="67"/>
      <c r="H37" s="75" t="str">
        <f>IF(AND(G34&lt;&gt;"",G35&lt;&gt;"",G37&lt;&gt;""),"",IF(G34="○","入力不要",IF(G35="✕","入力不要",IF(G35="○","!入力してください",""))))</f>
        <v/>
      </c>
    </row>
    <row r="38" spans="1:18" s="5" customFormat="1" ht="19.5" customHeight="1" x14ac:dyDescent="0.55000000000000004">
      <c r="A38" s="56"/>
      <c r="B38" s="383"/>
      <c r="C38" s="394"/>
      <c r="D38" s="314" t="s">
        <v>156</v>
      </c>
      <c r="E38" s="350"/>
      <c r="F38" s="315"/>
      <c r="G38" s="67"/>
      <c r="H38" s="75" t="str">
        <f>IF(AND(G34&lt;&gt;"",G35&lt;&gt;"",G38&lt;&gt;""),"",IF(G34="○","入力不要",IF(G35="✕","入力不要",IF(G35="○","!入力してください",""))))</f>
        <v/>
      </c>
      <c r="I38" s="91"/>
      <c r="J38" s="91"/>
      <c r="K38" s="91"/>
      <c r="L38" s="71"/>
      <c r="M38" s="71"/>
      <c r="N38" s="71"/>
      <c r="O38" s="71"/>
      <c r="P38" s="71"/>
      <c r="Q38" s="71"/>
      <c r="R38" s="71"/>
    </row>
    <row r="39" spans="1:18" s="5" customFormat="1" ht="19.5" customHeight="1" x14ac:dyDescent="0.55000000000000004">
      <c r="A39" s="56"/>
      <c r="B39" s="383"/>
      <c r="C39" s="394"/>
      <c r="D39" s="314" t="s">
        <v>78</v>
      </c>
      <c r="E39" s="350"/>
      <c r="F39" s="315"/>
      <c r="G39" s="67"/>
      <c r="H39" s="75" t="str">
        <f>IF(AND(G34&lt;&gt;"",G35&lt;&gt;"",G39&lt;&gt;""),"",IF(G34="○","入力不要",IF(G35="✕","入力不要",IF(G35="○","!入力してください",""))))</f>
        <v/>
      </c>
      <c r="I39" s="91"/>
      <c r="J39" s="91"/>
      <c r="K39" s="91"/>
      <c r="L39" s="71"/>
      <c r="M39" s="71"/>
      <c r="N39" s="71"/>
      <c r="O39" s="71"/>
      <c r="P39" s="71"/>
      <c r="Q39" s="71"/>
      <c r="R39" s="71"/>
    </row>
    <row r="40" spans="1:18" s="5" customFormat="1" ht="19.5" customHeight="1" x14ac:dyDescent="0.55000000000000004">
      <c r="A40" s="56"/>
      <c r="B40" s="383"/>
      <c r="C40" s="394"/>
      <c r="D40" s="314" t="s">
        <v>9</v>
      </c>
      <c r="E40" s="350"/>
      <c r="F40" s="315"/>
      <c r="G40" s="67"/>
      <c r="H40" s="75" t="str">
        <f>IF(AND(G34&lt;&gt;"",G35&lt;&gt;"",G40&lt;&gt;""),"",IF(G34="○","入力不要",IF(G35="✕","入力不要",IF(G35="○","!入力してください",""))))</f>
        <v/>
      </c>
      <c r="I40" s="91"/>
      <c r="J40" s="91"/>
      <c r="K40" s="91"/>
      <c r="L40" s="71"/>
      <c r="M40" s="71"/>
      <c r="N40" s="71"/>
      <c r="O40" s="71"/>
      <c r="P40" s="71"/>
      <c r="Q40" s="71"/>
      <c r="R40" s="71"/>
    </row>
    <row r="41" spans="1:18" s="5" customFormat="1" ht="19.5" customHeight="1" x14ac:dyDescent="0.55000000000000004">
      <c r="A41" s="56"/>
      <c r="B41" s="383"/>
      <c r="C41" s="394"/>
      <c r="D41" s="314" t="s">
        <v>157</v>
      </c>
      <c r="E41" s="350"/>
      <c r="F41" s="315"/>
      <c r="G41" s="67"/>
      <c r="H41" s="75" t="str">
        <f>IF(AND(G34&lt;&gt;"",G35&lt;&gt;"",G41&lt;&gt;""),"",IF(G34="○","入力不要",IF(G35="✕","入力不要",IF(G35="○","!入力してください",""))))</f>
        <v/>
      </c>
      <c r="I41" s="91"/>
      <c r="J41" s="91"/>
      <c r="K41" s="91"/>
      <c r="L41" s="71"/>
      <c r="M41" s="71"/>
      <c r="N41" s="71"/>
      <c r="O41" s="71"/>
      <c r="P41" s="71"/>
      <c r="Q41" s="71"/>
      <c r="R41" s="71"/>
    </row>
    <row r="42" spans="1:18" s="5" customFormat="1" ht="19.5" customHeight="1" x14ac:dyDescent="0.55000000000000004">
      <c r="A42" s="56"/>
      <c r="B42" s="383"/>
      <c r="C42" s="395"/>
      <c r="D42" s="314" t="s">
        <v>11</v>
      </c>
      <c r="E42" s="350"/>
      <c r="F42" s="315"/>
      <c r="G42" s="67"/>
      <c r="H42" s="75" t="str">
        <f>IF(AND(G34&lt;&gt;"",G35&lt;&gt;"",G42&lt;&gt;""),"",IF(G34="○","入力不要",IF(G35="✕","入力不要",IF(G35="○","!入力してください",""))))</f>
        <v/>
      </c>
      <c r="I42" s="91"/>
      <c r="J42" s="91"/>
      <c r="K42" s="91"/>
      <c r="L42" s="71"/>
      <c r="M42" s="71"/>
      <c r="N42" s="71"/>
      <c r="O42" s="71"/>
      <c r="P42" s="71"/>
      <c r="Q42" s="71"/>
      <c r="R42" s="71"/>
    </row>
    <row r="43" spans="1:18" ht="19.5" customHeight="1" x14ac:dyDescent="0.55000000000000004">
      <c r="A43" s="56"/>
      <c r="B43" s="383"/>
      <c r="C43" s="403" t="s">
        <v>166</v>
      </c>
      <c r="D43" s="403"/>
      <c r="E43" s="403"/>
      <c r="F43" s="403"/>
      <c r="G43" s="97" t="str">
        <f>IF( AND(G34="✕", G35="✕"), "○",IF(G35="○","✕",""))</f>
        <v/>
      </c>
      <c r="H43" s="68" t="s">
        <v>286</v>
      </c>
      <c r="I43" s="90" t="s">
        <v>222</v>
      </c>
    </row>
    <row r="44" spans="1:18" ht="19.5" customHeight="1" x14ac:dyDescent="0.55000000000000004">
      <c r="A44" s="56"/>
      <c r="B44" s="383"/>
      <c r="C44" s="394" t="s">
        <v>168</v>
      </c>
      <c r="D44" s="314" t="s">
        <v>167</v>
      </c>
      <c r="E44" s="350"/>
      <c r="F44" s="315"/>
      <c r="G44" s="67"/>
      <c r="H44" s="68" t="str">
        <f>IF(AND(G34&lt;&gt;"",G43&lt;&gt;"",G44&lt;&gt;""),"",IF(G34="○","入力不要",IF(G43="✕","入力不要",IF(G43="○","!入力してください",""))))</f>
        <v/>
      </c>
      <c r="I44" s="94" t="s">
        <v>211</v>
      </c>
    </row>
    <row r="45" spans="1:18" ht="19.5" customHeight="1" x14ac:dyDescent="0.55000000000000004">
      <c r="A45" s="56"/>
      <c r="B45" s="383"/>
      <c r="C45" s="394"/>
      <c r="D45" s="314" t="s">
        <v>156</v>
      </c>
      <c r="E45" s="350"/>
      <c r="F45" s="315"/>
      <c r="G45" s="67"/>
      <c r="H45" s="68" t="str">
        <f>IF(AND(G34&lt;&gt;"",G43&lt;&gt;"",G45&lt;&gt;""),"",IF(G34="○","入力不要",IF(G43="✕","入力不要",IF(G43="○","!入力してください",""))))</f>
        <v/>
      </c>
      <c r="I45" s="94" t="s">
        <v>212</v>
      </c>
    </row>
    <row r="46" spans="1:18" ht="19.5" customHeight="1" x14ac:dyDescent="0.55000000000000004">
      <c r="A46" s="56"/>
      <c r="B46" s="383"/>
      <c r="C46" s="394"/>
      <c r="D46" s="314" t="s">
        <v>78</v>
      </c>
      <c r="E46" s="350"/>
      <c r="F46" s="315"/>
      <c r="G46" s="67"/>
      <c r="H46" s="68" t="str">
        <f>IF(AND(G34&lt;&gt;"",G43&lt;&gt;"",G46&lt;&gt;""),"",IF(G34="○","入力不要",IF(G43="✕","入力不要",IF(G43="○","!入力してください",""))))</f>
        <v/>
      </c>
    </row>
    <row r="47" spans="1:18" ht="19.5" customHeight="1" x14ac:dyDescent="0.55000000000000004">
      <c r="A47" s="56"/>
      <c r="B47" s="383"/>
      <c r="C47" s="394"/>
      <c r="D47" s="314" t="s">
        <v>169</v>
      </c>
      <c r="E47" s="350"/>
      <c r="F47" s="315"/>
      <c r="G47" s="67"/>
      <c r="H47" s="68" t="str">
        <f>IF(AND(G34&lt;&gt;"",G43&lt;&gt;"",G47&lt;&gt;""),"",IF(G34="○","入力不要",IF(G43="✕","入力不要",IF(G43="○","!入力してください",""))))</f>
        <v/>
      </c>
    </row>
    <row r="48" spans="1:18" ht="19.5" customHeight="1" x14ac:dyDescent="0.55000000000000004">
      <c r="A48" s="56"/>
      <c r="B48" s="383"/>
      <c r="C48" s="394"/>
      <c r="D48" s="314" t="s">
        <v>157</v>
      </c>
      <c r="E48" s="350"/>
      <c r="F48" s="315"/>
      <c r="G48" s="67"/>
      <c r="H48" s="68" t="str">
        <f>IF(AND(G34&lt;&gt;"",G43&lt;&gt;"",G48&lt;&gt;""),"",IF(G34="○","入力不要",IF(G43="✕","入力不要",IF(G43="○","!入力してください",""))))</f>
        <v/>
      </c>
    </row>
    <row r="49" spans="1:9" ht="19.5" customHeight="1" thickBot="1" x14ac:dyDescent="0.6">
      <c r="A49" s="56"/>
      <c r="B49" s="384"/>
      <c r="C49" s="396"/>
      <c r="D49" s="397" t="s">
        <v>11</v>
      </c>
      <c r="E49" s="398"/>
      <c r="F49" s="399"/>
      <c r="G49" s="69"/>
      <c r="H49" s="70" t="str">
        <f>IF(AND(G34&lt;&gt;"",G43&lt;&gt;"",G49&lt;&gt;""),"",IF(G34="○","入力不要",IF(G43="✕","入力不要",IF(G43="○","!入力してください",""))))</f>
        <v/>
      </c>
    </row>
    <row r="50" spans="1:9" ht="19.5" customHeight="1" thickTop="1" x14ac:dyDescent="0.55000000000000004">
      <c r="A50" s="56"/>
      <c r="B50" s="63"/>
      <c r="C50" s="59"/>
      <c r="D50" s="59"/>
      <c r="E50" s="59"/>
      <c r="F50" s="59"/>
      <c r="G50" s="59"/>
      <c r="H50" s="62"/>
    </row>
    <row r="51" spans="1:9" ht="19.5" customHeight="1" thickBot="1" x14ac:dyDescent="0.6">
      <c r="A51" s="56"/>
      <c r="B51" s="59"/>
      <c r="C51" s="59"/>
      <c r="D51" s="59"/>
      <c r="E51" s="59"/>
      <c r="F51" s="59"/>
      <c r="G51" s="59"/>
      <c r="H51" s="62"/>
    </row>
    <row r="52" spans="1:9" ht="19.5" customHeight="1" thickTop="1" x14ac:dyDescent="0.55000000000000004">
      <c r="A52" s="56"/>
      <c r="B52" s="319" t="s">
        <v>170</v>
      </c>
      <c r="C52" s="320"/>
      <c r="D52" s="320"/>
      <c r="E52" s="320"/>
      <c r="F52" s="320"/>
      <c r="G52" s="320"/>
      <c r="H52" s="321"/>
      <c r="I52" s="90" t="s">
        <v>223</v>
      </c>
    </row>
    <row r="53" spans="1:9" ht="19.5" customHeight="1" x14ac:dyDescent="0.55000000000000004">
      <c r="A53" s="56"/>
      <c r="B53" s="421"/>
      <c r="C53" s="328" t="s">
        <v>26</v>
      </c>
      <c r="D53" s="328"/>
      <c r="E53" s="328"/>
      <c r="F53" s="328"/>
      <c r="G53" s="80"/>
      <c r="H53" s="76" t="str">
        <f t="shared" ref="H53:H60" si="2">IF(G53="","!入力してください","")</f>
        <v>!入力してください</v>
      </c>
      <c r="I53" s="94" t="s">
        <v>219</v>
      </c>
    </row>
    <row r="54" spans="1:9" ht="19.5" customHeight="1" x14ac:dyDescent="0.55000000000000004">
      <c r="A54" s="56"/>
      <c r="B54" s="422"/>
      <c r="C54" s="328" t="s">
        <v>74</v>
      </c>
      <c r="D54" s="328"/>
      <c r="E54" s="328"/>
      <c r="F54" s="328"/>
      <c r="G54" s="82"/>
      <c r="H54" s="77" t="str">
        <f t="shared" si="2"/>
        <v>!入力してください</v>
      </c>
      <c r="I54" s="94" t="s">
        <v>220</v>
      </c>
    </row>
    <row r="55" spans="1:9" ht="19.5" customHeight="1" x14ac:dyDescent="0.55000000000000004">
      <c r="A55" s="56"/>
      <c r="B55" s="422"/>
      <c r="C55" s="328" t="s">
        <v>27</v>
      </c>
      <c r="D55" s="328"/>
      <c r="E55" s="328"/>
      <c r="F55" s="48" t="s">
        <v>171</v>
      </c>
      <c r="G55" s="66"/>
      <c r="H55" s="76" t="str">
        <f t="shared" si="2"/>
        <v>!入力してください</v>
      </c>
    </row>
    <row r="56" spans="1:9" ht="19.5" customHeight="1" x14ac:dyDescent="0.55000000000000004">
      <c r="A56" s="56"/>
      <c r="B56" s="422"/>
      <c r="C56" s="328"/>
      <c r="D56" s="328"/>
      <c r="E56" s="328"/>
      <c r="F56" s="48" t="s">
        <v>172</v>
      </c>
      <c r="G56" s="80"/>
      <c r="H56" s="76" t="str">
        <f t="shared" si="2"/>
        <v>!入力してください</v>
      </c>
    </row>
    <row r="57" spans="1:9" ht="19.5" customHeight="1" x14ac:dyDescent="0.55000000000000004">
      <c r="A57" s="56"/>
      <c r="B57" s="422"/>
      <c r="C57" s="328"/>
      <c r="D57" s="328"/>
      <c r="E57" s="328"/>
      <c r="F57" s="48" t="s">
        <v>173</v>
      </c>
      <c r="G57" s="80"/>
      <c r="H57" s="76" t="str">
        <f t="shared" si="2"/>
        <v>!入力してください</v>
      </c>
    </row>
    <row r="58" spans="1:9" ht="19.5" customHeight="1" x14ac:dyDescent="0.55000000000000004">
      <c r="A58" s="56"/>
      <c r="B58" s="422"/>
      <c r="C58" s="328" t="s">
        <v>174</v>
      </c>
      <c r="D58" s="328"/>
      <c r="E58" s="328"/>
      <c r="F58" s="328"/>
      <c r="G58" s="81"/>
      <c r="H58" s="76" t="str">
        <f t="shared" si="2"/>
        <v>!入力してください</v>
      </c>
    </row>
    <row r="59" spans="1:9" ht="19.5" customHeight="1" x14ac:dyDescent="0.55000000000000004">
      <c r="A59" s="56"/>
      <c r="B59" s="422"/>
      <c r="C59" s="328" t="s">
        <v>31</v>
      </c>
      <c r="D59" s="328"/>
      <c r="E59" s="328"/>
      <c r="F59" s="328"/>
      <c r="G59" s="81"/>
      <c r="H59" s="76" t="str">
        <f t="shared" si="2"/>
        <v>!入力してください</v>
      </c>
    </row>
    <row r="60" spans="1:9" ht="19.5" customHeight="1" x14ac:dyDescent="0.55000000000000004">
      <c r="A60" s="56"/>
      <c r="B60" s="422"/>
      <c r="C60" s="328" t="s">
        <v>175</v>
      </c>
      <c r="D60" s="328"/>
      <c r="E60" s="328"/>
      <c r="F60" s="48" t="s">
        <v>33</v>
      </c>
      <c r="G60" s="81"/>
      <c r="H60" s="76" t="str">
        <f t="shared" si="2"/>
        <v>!入力してください</v>
      </c>
    </row>
    <row r="61" spans="1:9" ht="19.5" customHeight="1" x14ac:dyDescent="0.55000000000000004">
      <c r="A61" s="56"/>
      <c r="B61" s="422"/>
      <c r="C61" s="328"/>
      <c r="D61" s="328"/>
      <c r="E61" s="328"/>
      <c r="F61" s="49" t="s">
        <v>176</v>
      </c>
      <c r="G61" s="153"/>
      <c r="H61" s="78"/>
    </row>
    <row r="62" spans="1:9" ht="19.5" customHeight="1" x14ac:dyDescent="0.55000000000000004">
      <c r="A62" s="56"/>
      <c r="B62" s="422"/>
      <c r="C62" s="328"/>
      <c r="D62" s="328"/>
      <c r="E62" s="328"/>
      <c r="F62" s="49" t="s">
        <v>177</v>
      </c>
      <c r="G62" s="153"/>
      <c r="H62" s="78"/>
    </row>
    <row r="63" spans="1:9" ht="19.5" customHeight="1" x14ac:dyDescent="0.55000000000000004">
      <c r="A63" s="56"/>
      <c r="B63" s="422"/>
      <c r="C63" s="328" t="s">
        <v>178</v>
      </c>
      <c r="D63" s="328"/>
      <c r="E63" s="328"/>
      <c r="F63" s="328"/>
      <c r="G63" s="83"/>
      <c r="H63" s="76" t="str">
        <f>IF(G63="","!入力してください","")</f>
        <v>!入力してください</v>
      </c>
      <c r="I63" s="90" t="s">
        <v>224</v>
      </c>
    </row>
    <row r="64" spans="1:9" ht="19.5" customHeight="1" x14ac:dyDescent="0.55000000000000004">
      <c r="A64" s="56"/>
      <c r="B64" s="422"/>
      <c r="C64" s="328" t="s">
        <v>179</v>
      </c>
      <c r="D64" s="328"/>
      <c r="E64" s="328"/>
      <c r="F64" s="328"/>
      <c r="G64" s="83"/>
      <c r="H64" s="76" t="str">
        <f>IF(G64="","!入力してください","")</f>
        <v>!入力してください</v>
      </c>
      <c r="I64" s="94" t="s">
        <v>217</v>
      </c>
    </row>
    <row r="65" spans="1:9" ht="19.5" customHeight="1" x14ac:dyDescent="0.55000000000000004">
      <c r="A65" s="56"/>
      <c r="B65" s="422"/>
      <c r="C65" s="328" t="s">
        <v>35</v>
      </c>
      <c r="D65" s="328"/>
      <c r="E65" s="328"/>
      <c r="F65" s="328"/>
      <c r="G65" s="154">
        <f>G63+G64</f>
        <v>0</v>
      </c>
      <c r="H65" s="68" t="s">
        <v>286</v>
      </c>
      <c r="I65" s="94" t="s">
        <v>218</v>
      </c>
    </row>
    <row r="66" spans="1:9" ht="19.5" customHeight="1" thickBot="1" x14ac:dyDescent="0.6">
      <c r="A66" s="56"/>
      <c r="B66" s="423"/>
      <c r="C66" s="377" t="s">
        <v>180</v>
      </c>
      <c r="D66" s="377"/>
      <c r="E66" s="377"/>
      <c r="F66" s="377"/>
      <c r="G66" s="84"/>
      <c r="H66" s="79" t="str">
        <f>IF(G66="","!入力してください","")</f>
        <v>!入力してください</v>
      </c>
    </row>
    <row r="67" spans="1:9" ht="19.5" customHeight="1" thickTop="1" x14ac:dyDescent="0.55000000000000004">
      <c r="A67" s="56"/>
      <c r="B67" s="59"/>
      <c r="C67" s="59"/>
      <c r="D67" s="59"/>
      <c r="E67" s="59"/>
      <c r="F67" s="59"/>
      <c r="G67" s="59"/>
      <c r="H67" s="62"/>
    </row>
    <row r="68" spans="1:9" ht="19.5" customHeight="1" thickBot="1" x14ac:dyDescent="0.6">
      <c r="A68" s="56"/>
      <c r="B68" s="59"/>
      <c r="C68" s="59"/>
      <c r="D68" s="59"/>
      <c r="E68" s="59"/>
      <c r="F68" s="59"/>
      <c r="G68" s="59"/>
      <c r="H68" s="62"/>
    </row>
    <row r="69" spans="1:9" ht="19.5" customHeight="1" thickTop="1" x14ac:dyDescent="0.55000000000000004">
      <c r="A69" s="56"/>
      <c r="B69" s="299" t="s">
        <v>181</v>
      </c>
      <c r="C69" s="300"/>
      <c r="D69" s="300"/>
      <c r="E69" s="300"/>
      <c r="F69" s="300"/>
      <c r="G69" s="300"/>
      <c r="H69" s="301"/>
    </row>
    <row r="70" spans="1:9" ht="19.5" customHeight="1" x14ac:dyDescent="0.55000000000000004">
      <c r="A70" s="56"/>
      <c r="B70" s="378"/>
      <c r="C70" s="349" t="s">
        <v>182</v>
      </c>
      <c r="D70" s="349"/>
      <c r="E70" s="349" t="s">
        <v>183</v>
      </c>
      <c r="F70" s="50" t="s">
        <v>184</v>
      </c>
      <c r="G70" s="67"/>
      <c r="H70" s="68" t="str">
        <f t="shared" ref="H70:H76" si="3">IF(G70="","!入力してください","")</f>
        <v>!入力してください</v>
      </c>
    </row>
    <row r="71" spans="1:9" ht="19.5" customHeight="1" x14ac:dyDescent="0.55000000000000004">
      <c r="A71" s="56"/>
      <c r="B71" s="379"/>
      <c r="C71" s="349"/>
      <c r="D71" s="349"/>
      <c r="E71" s="349"/>
      <c r="F71" s="50" t="s">
        <v>185</v>
      </c>
      <c r="G71" s="67"/>
      <c r="H71" s="68" t="str">
        <f t="shared" si="3"/>
        <v>!入力してください</v>
      </c>
    </row>
    <row r="72" spans="1:9" ht="19.5" customHeight="1" x14ac:dyDescent="0.55000000000000004">
      <c r="A72" s="56"/>
      <c r="B72" s="379"/>
      <c r="C72" s="349"/>
      <c r="D72" s="349"/>
      <c r="E72" s="349"/>
      <c r="F72" s="50" t="s">
        <v>126</v>
      </c>
      <c r="G72" s="67"/>
      <c r="H72" s="68" t="str">
        <f t="shared" si="3"/>
        <v>!入力してください</v>
      </c>
    </row>
    <row r="73" spans="1:9" ht="19.5" customHeight="1" x14ac:dyDescent="0.55000000000000004">
      <c r="A73" s="56"/>
      <c r="B73" s="379"/>
      <c r="C73" s="349"/>
      <c r="D73" s="349"/>
      <c r="E73" s="349" t="s">
        <v>186</v>
      </c>
      <c r="F73" s="50" t="s">
        <v>187</v>
      </c>
      <c r="G73" s="67"/>
      <c r="H73" s="68" t="str">
        <f t="shared" si="3"/>
        <v>!入力してください</v>
      </c>
    </row>
    <row r="74" spans="1:9" ht="19.5" customHeight="1" x14ac:dyDescent="0.55000000000000004">
      <c r="A74" s="56"/>
      <c r="B74" s="379"/>
      <c r="C74" s="349"/>
      <c r="D74" s="349"/>
      <c r="E74" s="349"/>
      <c r="F74" s="50" t="s">
        <v>185</v>
      </c>
      <c r="G74" s="67"/>
      <c r="H74" s="68" t="str">
        <f t="shared" si="3"/>
        <v>!入力してください</v>
      </c>
    </row>
    <row r="75" spans="1:9" ht="19.5" customHeight="1" x14ac:dyDescent="0.55000000000000004">
      <c r="A75" s="56"/>
      <c r="B75" s="379"/>
      <c r="C75" s="349"/>
      <c r="D75" s="349"/>
      <c r="E75" s="349"/>
      <c r="F75" s="50" t="s">
        <v>126</v>
      </c>
      <c r="G75" s="67"/>
      <c r="H75" s="68" t="str">
        <f t="shared" si="3"/>
        <v>!入力してください</v>
      </c>
    </row>
    <row r="76" spans="1:9" ht="19.5" customHeight="1" thickBot="1" x14ac:dyDescent="0.6">
      <c r="A76" s="56"/>
      <c r="B76" s="380"/>
      <c r="C76" s="418" t="s">
        <v>43</v>
      </c>
      <c r="D76" s="418"/>
      <c r="E76" s="418"/>
      <c r="F76" s="418"/>
      <c r="G76" s="85"/>
      <c r="H76" s="70" t="str">
        <f t="shared" si="3"/>
        <v>!入力してください</v>
      </c>
    </row>
    <row r="77" spans="1:9" ht="19.5" customHeight="1" thickTop="1" x14ac:dyDescent="0.55000000000000004">
      <c r="A77" s="56"/>
      <c r="B77" s="56"/>
      <c r="C77" s="56"/>
      <c r="D77" s="56"/>
      <c r="E77" s="64"/>
      <c r="F77" s="64"/>
      <c r="G77" s="64"/>
      <c r="H77" s="65"/>
    </row>
    <row r="78" spans="1:9" ht="19.5" customHeight="1" thickBot="1" x14ac:dyDescent="0.6">
      <c r="A78" s="56"/>
      <c r="B78" s="56"/>
      <c r="C78" s="56"/>
      <c r="D78" s="56"/>
      <c r="E78" s="64"/>
      <c r="F78" s="64"/>
      <c r="G78" s="64"/>
      <c r="H78" s="65"/>
    </row>
    <row r="79" spans="1:9" ht="19.5" customHeight="1" thickTop="1" x14ac:dyDescent="0.55000000000000004">
      <c r="A79" s="56"/>
      <c r="B79" s="299" t="s">
        <v>188</v>
      </c>
      <c r="C79" s="300"/>
      <c r="D79" s="300"/>
      <c r="E79" s="300"/>
      <c r="F79" s="300"/>
      <c r="G79" s="300"/>
      <c r="H79" s="301"/>
    </row>
    <row r="80" spans="1:9" ht="19.5" customHeight="1" x14ac:dyDescent="0.55000000000000004">
      <c r="A80" s="56"/>
      <c r="B80" s="415"/>
      <c r="C80" s="349" t="s">
        <v>189</v>
      </c>
      <c r="D80" s="348" t="s">
        <v>190</v>
      </c>
      <c r="E80" s="348"/>
      <c r="F80" s="348"/>
      <c r="G80" s="86"/>
      <c r="H80" s="87" t="str">
        <f>IF(G80="","!入力してください","")</f>
        <v>!入力してください</v>
      </c>
      <c r="I80" s="95" t="s">
        <v>226</v>
      </c>
    </row>
    <row r="81" spans="1:33" ht="19.5" customHeight="1" thickBot="1" x14ac:dyDescent="0.6">
      <c r="A81" s="56"/>
      <c r="B81" s="416"/>
      <c r="C81" s="417"/>
      <c r="D81" s="418" t="s">
        <v>57</v>
      </c>
      <c r="E81" s="418"/>
      <c r="F81" s="418"/>
      <c r="G81" s="88"/>
      <c r="H81" s="89" t="str">
        <f>IF(G81="","!入力してください","")</f>
        <v>!入力してください</v>
      </c>
      <c r="I81" s="94" t="s">
        <v>227</v>
      </c>
    </row>
    <row r="82" spans="1:33" ht="19.5" customHeight="1" thickTop="1" x14ac:dyDescent="0.55000000000000004">
      <c r="A82" s="56"/>
      <c r="B82" s="56"/>
      <c r="C82" s="56"/>
      <c r="D82" s="56"/>
      <c r="E82" s="64"/>
      <c r="F82" s="64"/>
      <c r="G82" s="64"/>
      <c r="H82" s="65"/>
    </row>
    <row r="83" spans="1:33" ht="19.5" customHeight="1" thickBot="1" x14ac:dyDescent="0.6">
      <c r="A83" s="56"/>
      <c r="B83" s="56"/>
      <c r="C83" s="56"/>
      <c r="D83" s="56"/>
      <c r="E83" s="64"/>
      <c r="F83" s="64"/>
      <c r="G83" s="64"/>
      <c r="H83" s="65"/>
    </row>
    <row r="84" spans="1:33" ht="19.5" customHeight="1" thickTop="1" x14ac:dyDescent="0.55000000000000004">
      <c r="A84" s="56"/>
      <c r="B84" s="299" t="s">
        <v>307</v>
      </c>
      <c r="C84" s="300"/>
      <c r="D84" s="300"/>
      <c r="E84" s="300"/>
      <c r="F84" s="300"/>
      <c r="G84" s="300"/>
      <c r="H84" s="301"/>
      <c r="I84" s="94" t="s">
        <v>312</v>
      </c>
    </row>
    <row r="85" spans="1:33" ht="19.5" customHeight="1" x14ac:dyDescent="0.55000000000000004">
      <c r="A85" s="56"/>
      <c r="B85" s="262"/>
      <c r="C85" s="349" t="s">
        <v>497</v>
      </c>
      <c r="D85" s="348" t="s">
        <v>308</v>
      </c>
      <c r="E85" s="348"/>
      <c r="F85" s="348"/>
      <c r="G85" s="96"/>
      <c r="H85" s="87" t="str">
        <f>IF(G85="","!入力してください","")</f>
        <v>!入力してください</v>
      </c>
      <c r="I85" s="94" t="s">
        <v>228</v>
      </c>
    </row>
    <row r="86" spans="1:33" ht="19.5" customHeight="1" x14ac:dyDescent="0.55000000000000004">
      <c r="A86" s="56"/>
      <c r="B86" s="262"/>
      <c r="C86" s="349"/>
      <c r="D86" s="348" t="s">
        <v>305</v>
      </c>
      <c r="E86" s="348"/>
      <c r="F86" s="348"/>
      <c r="G86" s="96"/>
      <c r="H86" s="87" t="str">
        <f>IF(G86="","!入力してください","")</f>
        <v>!入力してください</v>
      </c>
      <c r="I86" s="94" t="s">
        <v>229</v>
      </c>
    </row>
    <row r="87" spans="1:33" ht="19.5" customHeight="1" x14ac:dyDescent="0.55000000000000004">
      <c r="A87" s="56"/>
      <c r="B87" s="262"/>
      <c r="C87" s="349" t="s">
        <v>192</v>
      </c>
      <c r="D87" s="348" t="s">
        <v>306</v>
      </c>
      <c r="E87" s="348"/>
      <c r="F87" s="348"/>
      <c r="G87" s="96"/>
      <c r="H87" s="87" t="str">
        <f>IF(G87="","!入力してください","")</f>
        <v>!入力してください</v>
      </c>
      <c r="I87" s="94"/>
    </row>
    <row r="88" spans="1:33" ht="19.5" customHeight="1" x14ac:dyDescent="0.55000000000000004">
      <c r="A88" s="56"/>
      <c r="B88" s="262"/>
      <c r="C88" s="349"/>
      <c r="D88" s="348" t="s">
        <v>296</v>
      </c>
      <c r="E88" s="348"/>
      <c r="F88" s="348"/>
      <c r="G88" s="96"/>
      <c r="H88" s="87" t="str">
        <f>IF(G88="","!入力してください","")</f>
        <v>!入力してください</v>
      </c>
    </row>
    <row r="89" spans="1:33" s="216" customFormat="1" ht="19.5" customHeight="1" x14ac:dyDescent="0.55000000000000004">
      <c r="A89" s="56"/>
      <c r="B89" s="262"/>
      <c r="C89" s="302" t="s">
        <v>498</v>
      </c>
      <c r="D89" s="302" t="s">
        <v>516</v>
      </c>
      <c r="E89" s="314" t="s">
        <v>514</v>
      </c>
      <c r="F89" s="315"/>
      <c r="G89" s="221">
        <f>IF(AND(G123="省エネ基準レベル相当",G124="全体改修"),'別紙1（省エネ基準）'!N51,IF(AND(G123="ZEHレベル水準相当",G124="全体改修"),'別紙1（ZEH水準）'!N51,IF(AND(G123="省エネ基準レベル相当",G124="部分改修"),'別紙1（省エネ基準）'!N51,IF(AND(G123="ZEHレベル水準相当",G124="部分改修"),'別紙1（ZEH水準）'!N51,0))))</f>
        <v>0</v>
      </c>
      <c r="H89" s="87" t="s">
        <v>449</v>
      </c>
      <c r="I89" s="94" t="s">
        <v>450</v>
      </c>
      <c r="J89" s="91"/>
      <c r="K89" s="91"/>
      <c r="L89" s="71"/>
      <c r="M89" s="71"/>
      <c r="N89" s="71"/>
      <c r="O89" s="71"/>
      <c r="P89" s="71"/>
      <c r="Q89" s="71"/>
      <c r="R89" s="71"/>
    </row>
    <row r="90" spans="1:33" s="255" customFormat="1" ht="19.5" customHeight="1" x14ac:dyDescent="0.55000000000000004">
      <c r="A90" s="56"/>
      <c r="B90" s="262"/>
      <c r="C90" s="313"/>
      <c r="D90" s="303"/>
      <c r="E90" s="314" t="s">
        <v>515</v>
      </c>
      <c r="F90" s="315"/>
      <c r="G90" s="221">
        <f>IF(AND(G123="省エネ基準レベル相当",G124="全体改修"),'別紙1（省エネ基準）'!N52,IF(AND(G123="ZEHレベル水準相当",G124="全体改修"),'別紙1（ZEH水準）'!N52,IF(AND(G123="省エネ基準レベル相当",G124="部分改修"),'別紙1（省エネ基準）'!N52,IF(AND(G123="ZEHレベル水準相当",G124="部分改修"),'別紙1（ZEH水準）'!N52,0))))</f>
        <v>0</v>
      </c>
      <c r="H90" s="87" t="s">
        <v>449</v>
      </c>
      <c r="I90" s="94"/>
      <c r="J90" s="91"/>
      <c r="K90" s="91"/>
      <c r="L90" s="71"/>
      <c r="M90" s="71"/>
      <c r="N90" s="71"/>
      <c r="O90" s="71"/>
      <c r="P90" s="71"/>
      <c r="Q90" s="71"/>
      <c r="R90" s="71"/>
    </row>
    <row r="91" spans="1:33" s="216" customFormat="1" ht="19.5" customHeight="1" x14ac:dyDescent="0.55000000000000004">
      <c r="A91" s="56"/>
      <c r="B91" s="262"/>
      <c r="C91" s="313"/>
      <c r="D91" s="348" t="s">
        <v>305</v>
      </c>
      <c r="E91" s="348"/>
      <c r="F91" s="348"/>
      <c r="G91" s="96"/>
      <c r="H91" s="87" t="str">
        <f>IF(G91="","!入力してください","")</f>
        <v>!入力してください</v>
      </c>
      <c r="I91" s="94" t="s">
        <v>229</v>
      </c>
      <c r="J91" s="91"/>
      <c r="K91" s="91"/>
      <c r="L91" s="71"/>
      <c r="M91" s="71"/>
      <c r="N91" s="71"/>
      <c r="O91" s="71"/>
      <c r="P91" s="71"/>
      <c r="Q91" s="71"/>
      <c r="R91" s="71"/>
    </row>
    <row r="92" spans="1:33" s="216" customFormat="1" ht="19.5" customHeight="1" x14ac:dyDescent="0.55000000000000004">
      <c r="A92" s="56"/>
      <c r="B92" s="262"/>
      <c r="C92" s="313"/>
      <c r="D92" s="302" t="s">
        <v>393</v>
      </c>
      <c r="E92" s="304" t="s">
        <v>512</v>
      </c>
      <c r="F92" s="305"/>
      <c r="G92" s="271">
        <f>IF(AND(G123="省エネ基準レベル相当",G124="全体改修"),'別紙1（省エネ基準）'!L51,IF(AND(G123="ZEHレベル水準相当",G124="全体改修"),'別紙1（ZEH水準）'!L51,IF(AND(G123="省エネ基準レベル相当",G124="部分改修"),'別紙1（省エネ基準）'!L51,IF(AND(G123="ZEHレベル水準相当",G124="部分改修"),'別紙1（ZEH水準）'!L51,0))))</f>
        <v>0</v>
      </c>
      <c r="H92" s="68" t="s">
        <v>286</v>
      </c>
      <c r="I92" s="94" t="s">
        <v>450</v>
      </c>
      <c r="J92" s="91"/>
      <c r="K92" s="91"/>
      <c r="L92" s="71"/>
      <c r="M92" s="71"/>
      <c r="N92" s="71"/>
      <c r="O92" s="71"/>
      <c r="P92" s="71"/>
      <c r="Q92" s="71"/>
      <c r="R92" s="71"/>
    </row>
    <row r="93" spans="1:33" s="216" customFormat="1" ht="19.5" customHeight="1" x14ac:dyDescent="0.55000000000000004">
      <c r="A93" s="56"/>
      <c r="B93" s="262"/>
      <c r="C93" s="303"/>
      <c r="D93" s="303"/>
      <c r="E93" s="304" t="s">
        <v>513</v>
      </c>
      <c r="F93" s="305"/>
      <c r="G93" s="271">
        <f>IF(AND(G123="省エネ基準レベル相当",G124="全体改修"),'別紙1（省エネ基準）'!L52,IF(AND(G123="ZEHレベル水準相当",G124="全体改修"),'別紙1（ZEH水準）'!L52,IF(AND(G123="省エネ基準レベル相当",G124="部分改修"),'別紙1（省エネ基準）'!L52,IF(AND(G123="ZEHレベル水準相当",G124="部分改修"),'別紙1（ZEH水準）'!L52,0))))</f>
        <v>0</v>
      </c>
      <c r="H93" s="68" t="s">
        <v>286</v>
      </c>
      <c r="I93" s="94" t="s">
        <v>450</v>
      </c>
      <c r="J93" s="91"/>
      <c r="K93" s="91"/>
      <c r="L93" s="71"/>
      <c r="M93" s="71"/>
      <c r="N93" s="71"/>
      <c r="O93" s="71"/>
      <c r="P93" s="71"/>
      <c r="Q93" s="71"/>
      <c r="R93" s="71"/>
    </row>
    <row r="94" spans="1:33" ht="19.5" customHeight="1" x14ac:dyDescent="0.55000000000000004">
      <c r="A94" s="56"/>
      <c r="B94" s="262"/>
      <c r="C94" s="365" t="s">
        <v>194</v>
      </c>
      <c r="D94" s="413" t="s">
        <v>309</v>
      </c>
      <c r="E94" s="414"/>
      <c r="F94" s="414"/>
      <c r="G94" s="74">
        <f>ROUNDDOWN(MIN(900000,ROUNDDOWN(G85*0.8*0.9,-3)),-3)</f>
        <v>0</v>
      </c>
      <c r="H94" s="68" t="s">
        <v>286</v>
      </c>
    </row>
    <row r="95" spans="1:33" s="225" customFormat="1" ht="19.5" customHeight="1" x14ac:dyDescent="0.55000000000000004">
      <c r="A95" s="222"/>
      <c r="B95" s="262"/>
      <c r="C95" s="366"/>
      <c r="D95" s="409" t="s">
        <v>310</v>
      </c>
      <c r="E95" s="410"/>
      <c r="F95" s="410"/>
      <c r="G95" s="74">
        <f>ROUNDDOWN(MIN(100000,ROUNDDOWN(G87*2/3,-3),ROUNDDOWN(G85*0.8*0.1,-3)),-3)</f>
        <v>0</v>
      </c>
      <c r="H95" s="264" t="s">
        <v>286</v>
      </c>
      <c r="I95" s="223"/>
      <c r="J95" s="223"/>
      <c r="K95" s="223"/>
      <c r="L95" s="224"/>
      <c r="M95" s="224"/>
      <c r="N95" s="224"/>
      <c r="O95" s="224"/>
      <c r="P95" s="224"/>
      <c r="Q95" s="224"/>
      <c r="R95" s="224"/>
    </row>
    <row r="96" spans="1:33" s="178" customFormat="1" ht="19.5" customHeight="1" thickBot="1" x14ac:dyDescent="0.6">
      <c r="A96" s="56"/>
      <c r="B96" s="265"/>
      <c r="C96" s="367"/>
      <c r="D96" s="411" t="s">
        <v>451</v>
      </c>
      <c r="E96" s="412"/>
      <c r="F96" s="412"/>
      <c r="G96" s="270">
        <f>IF(AND(G123="省エネ基準レベル相当",G124="全体改修"),'別紙1（省エネ基準）'!N48,IF(AND(G123="ZEHレベル水準相当",G124="全体改修"),'別紙1（ZEH水準）'!N48,IF(AND(G123="省エネ基準レベル相当",G124="部分改修"),'別紙1（省エネ基準）'!N48,IF(AND(G123="ZEHレベル水準相当",G124="部分改修"),'別紙1（ZEH水準）'!N48,0))))</f>
        <v>0</v>
      </c>
      <c r="H96" s="177" t="s">
        <v>286</v>
      </c>
      <c r="I96" s="91"/>
      <c r="J96" s="91"/>
      <c r="K96" s="91"/>
      <c r="L96" s="71"/>
      <c r="M96" s="71"/>
      <c r="N96" s="71"/>
      <c r="O96" s="224"/>
      <c r="P96" s="224"/>
      <c r="Q96" s="224"/>
      <c r="R96" s="224"/>
      <c r="S96" s="225"/>
      <c r="T96" s="225"/>
      <c r="U96" s="225"/>
      <c r="V96" s="225"/>
      <c r="W96" s="225"/>
      <c r="X96" s="225"/>
      <c r="Y96" s="225"/>
      <c r="Z96" s="225"/>
      <c r="AA96" s="225"/>
      <c r="AB96" s="225"/>
      <c r="AC96" s="225"/>
      <c r="AD96" s="225"/>
      <c r="AE96" s="225"/>
      <c r="AF96" s="225"/>
      <c r="AG96" s="225"/>
    </row>
    <row r="97" spans="1:43" s="72" customFormat="1" ht="19.5" customHeight="1" thickTop="1" x14ac:dyDescent="0.55000000000000004">
      <c r="A97" s="56"/>
      <c r="B97" s="63"/>
      <c r="C97" s="59"/>
      <c r="D97" s="59"/>
      <c r="E97" s="59"/>
      <c r="F97" s="59"/>
      <c r="G97" s="59"/>
      <c r="H97" s="62"/>
      <c r="I97" s="91"/>
      <c r="J97" s="91"/>
      <c r="K97" s="91"/>
      <c r="L97" s="71"/>
      <c r="M97" s="71"/>
      <c r="N97" s="71"/>
      <c r="O97" s="224"/>
      <c r="P97" s="224"/>
      <c r="Q97" s="224"/>
      <c r="R97" s="224"/>
      <c r="S97" s="225"/>
      <c r="T97" s="225"/>
      <c r="U97" s="225"/>
      <c r="V97" s="225"/>
      <c r="W97" s="225"/>
      <c r="X97" s="225"/>
      <c r="Y97" s="225"/>
      <c r="Z97" s="225"/>
      <c r="AA97" s="225"/>
      <c r="AB97" s="225"/>
      <c r="AC97" s="225"/>
      <c r="AD97" s="225"/>
      <c r="AE97" s="225"/>
      <c r="AF97" s="225"/>
      <c r="AG97" s="225"/>
    </row>
    <row r="98" spans="1:43" s="72" customFormat="1" ht="19.5" customHeight="1" thickBot="1" x14ac:dyDescent="0.6">
      <c r="A98" s="56"/>
      <c r="B98" s="59"/>
      <c r="C98" s="59"/>
      <c r="D98" s="59"/>
      <c r="E98" s="59"/>
      <c r="F98" s="59"/>
      <c r="G98" s="59"/>
      <c r="H98" s="62"/>
      <c r="I98" s="91"/>
      <c r="J98" s="91"/>
      <c r="K98" s="91"/>
      <c r="L98" s="71"/>
      <c r="M98" s="71"/>
      <c r="N98" s="71"/>
      <c r="O98" s="224"/>
      <c r="P98" s="224"/>
      <c r="Q98" s="224"/>
      <c r="R98" s="224"/>
      <c r="S98" s="225"/>
      <c r="T98" s="225"/>
      <c r="U98" s="225"/>
      <c r="V98" s="225"/>
      <c r="W98" s="225"/>
      <c r="X98" s="225"/>
      <c r="Y98" s="225"/>
      <c r="Z98" s="225"/>
      <c r="AA98" s="225"/>
      <c r="AB98" s="225"/>
      <c r="AC98" s="225"/>
      <c r="AD98" s="225"/>
      <c r="AE98" s="225"/>
      <c r="AF98" s="225"/>
      <c r="AG98" s="225"/>
    </row>
    <row r="99" spans="1:43" s="72" customFormat="1" ht="19.5" customHeight="1" thickTop="1" x14ac:dyDescent="0.55000000000000004">
      <c r="A99" s="56"/>
      <c r="B99" s="319" t="s">
        <v>452</v>
      </c>
      <c r="C99" s="320"/>
      <c r="D99" s="320"/>
      <c r="E99" s="320"/>
      <c r="F99" s="320"/>
      <c r="G99" s="320"/>
      <c r="H99" s="321"/>
      <c r="I99" s="90"/>
      <c r="J99" s="91"/>
      <c r="K99" s="91"/>
      <c r="L99" s="71"/>
      <c r="M99" s="71"/>
      <c r="N99" s="71"/>
      <c r="O99" s="224"/>
      <c r="P99" s="224"/>
      <c r="Q99" s="224"/>
      <c r="R99" s="224"/>
      <c r="S99" s="225"/>
      <c r="T99" s="225"/>
      <c r="U99" s="225"/>
      <c r="V99" s="225"/>
      <c r="W99" s="225"/>
      <c r="X99" s="225"/>
      <c r="Y99" s="225"/>
      <c r="Z99" s="225"/>
      <c r="AA99" s="225"/>
      <c r="AB99" s="225"/>
      <c r="AC99" s="225"/>
      <c r="AD99" s="225"/>
      <c r="AE99" s="225"/>
      <c r="AF99" s="225"/>
      <c r="AG99" s="225"/>
    </row>
    <row r="100" spans="1:43" s="178" customFormat="1" ht="19.5" customHeight="1" x14ac:dyDescent="0.55000000000000004">
      <c r="A100" s="56"/>
      <c r="B100" s="419"/>
      <c r="C100" s="338" t="s">
        <v>268</v>
      </c>
      <c r="D100" s="340"/>
      <c r="E100" s="335" t="s">
        <v>270</v>
      </c>
      <c r="F100" s="254" t="s">
        <v>157</v>
      </c>
      <c r="G100" s="80"/>
      <c r="H100" s="76" t="str">
        <f>IF(G100="","!入力してください","")</f>
        <v>!入力してください</v>
      </c>
      <c r="I100" s="90"/>
      <c r="J100" s="91"/>
      <c r="K100" s="91"/>
      <c r="L100" s="71"/>
      <c r="M100" s="71"/>
      <c r="N100" s="71"/>
      <c r="O100" s="71"/>
      <c r="P100" s="71"/>
      <c r="Q100" s="71"/>
      <c r="R100" s="71"/>
    </row>
    <row r="101" spans="1:43" s="178" customFormat="1" ht="19.5" customHeight="1" x14ac:dyDescent="0.55000000000000004">
      <c r="A101" s="56"/>
      <c r="B101" s="419"/>
      <c r="C101" s="341"/>
      <c r="D101" s="343"/>
      <c r="E101" s="336"/>
      <c r="F101" s="254" t="s">
        <v>242</v>
      </c>
      <c r="G101" s="66"/>
      <c r="H101" s="76" t="str">
        <f t="shared" ref="H101:H102" si="4">IF(G101="","!入力してください","")</f>
        <v>!入力してください</v>
      </c>
      <c r="I101" s="90"/>
      <c r="J101" s="91"/>
      <c r="K101" s="91"/>
      <c r="L101" s="71"/>
      <c r="M101" s="71"/>
      <c r="N101" s="71"/>
      <c r="O101" s="71"/>
      <c r="P101" s="71"/>
      <c r="Q101" s="71"/>
      <c r="R101" s="71"/>
    </row>
    <row r="102" spans="1:43" s="178" customFormat="1" ht="19.5" customHeight="1" x14ac:dyDescent="0.55000000000000004">
      <c r="A102" s="56"/>
      <c r="B102" s="419"/>
      <c r="C102" s="341"/>
      <c r="D102" s="343"/>
      <c r="E102" s="337"/>
      <c r="F102" s="254" t="s">
        <v>269</v>
      </c>
      <c r="G102" s="80"/>
      <c r="H102" s="76" t="str">
        <f t="shared" si="4"/>
        <v>!入力してください</v>
      </c>
      <c r="I102" s="90"/>
      <c r="J102" s="91"/>
      <c r="K102" s="91"/>
      <c r="L102" s="71"/>
      <c r="M102" s="71"/>
      <c r="N102" s="71"/>
      <c r="O102" s="71"/>
      <c r="P102" s="71"/>
      <c r="Q102" s="71"/>
      <c r="R102" s="71"/>
    </row>
    <row r="103" spans="1:43" s="178" customFormat="1" ht="19.5" customHeight="1" x14ac:dyDescent="0.55000000000000004">
      <c r="A103" s="56"/>
      <c r="B103" s="419"/>
      <c r="C103" s="341"/>
      <c r="D103" s="343"/>
      <c r="E103" s="335" t="s">
        <v>273</v>
      </c>
      <c r="F103" s="254" t="s">
        <v>271</v>
      </c>
      <c r="G103" s="80"/>
      <c r="H103" s="76" t="str">
        <f>IF(G103="","!入力してください","")</f>
        <v>!入力してください</v>
      </c>
      <c r="I103" s="90"/>
      <c r="J103" s="91"/>
      <c r="K103" s="91"/>
      <c r="L103" s="71"/>
      <c r="M103" s="71"/>
      <c r="N103" s="71"/>
      <c r="O103" s="71"/>
      <c r="P103" s="71"/>
      <c r="Q103" s="71"/>
      <c r="R103" s="71"/>
    </row>
    <row r="104" spans="1:43" s="178" customFormat="1" ht="19.5" customHeight="1" x14ac:dyDescent="0.55000000000000004">
      <c r="A104" s="56"/>
      <c r="B104" s="419"/>
      <c r="C104" s="341"/>
      <c r="D104" s="343"/>
      <c r="E104" s="336"/>
      <c r="F104" s="254" t="s">
        <v>272</v>
      </c>
      <c r="G104" s="80"/>
      <c r="H104" s="76" t="str">
        <f t="shared" ref="H104:H107" si="5">IF(G104="","!入力してください","")</f>
        <v>!入力してください</v>
      </c>
      <c r="I104" s="90"/>
      <c r="J104" s="91"/>
      <c r="K104" s="91"/>
      <c r="L104" s="71"/>
      <c r="M104" s="71"/>
      <c r="N104" s="71"/>
      <c r="O104" s="71"/>
      <c r="P104" s="71"/>
      <c r="Q104" s="71"/>
      <c r="R104" s="71"/>
    </row>
    <row r="105" spans="1:43" s="178" customFormat="1" ht="19.5" customHeight="1" x14ac:dyDescent="0.55000000000000004">
      <c r="A105" s="56"/>
      <c r="B105" s="419"/>
      <c r="C105" s="341"/>
      <c r="D105" s="343"/>
      <c r="E105" s="336"/>
      <c r="F105" s="254" t="s">
        <v>269</v>
      </c>
      <c r="G105" s="80"/>
      <c r="H105" s="76" t="str">
        <f t="shared" si="5"/>
        <v>!入力してください</v>
      </c>
      <c r="I105" s="90"/>
      <c r="J105" s="91"/>
      <c r="K105" s="91"/>
      <c r="L105" s="71"/>
      <c r="M105" s="71"/>
      <c r="N105" s="71"/>
      <c r="O105" s="71"/>
      <c r="P105" s="71"/>
      <c r="Q105" s="71"/>
      <c r="R105" s="71"/>
    </row>
    <row r="106" spans="1:43" s="178" customFormat="1" ht="19.5" customHeight="1" x14ac:dyDescent="0.55000000000000004">
      <c r="A106" s="56"/>
      <c r="B106" s="419"/>
      <c r="C106" s="341"/>
      <c r="D106" s="343"/>
      <c r="E106" s="336"/>
      <c r="F106" s="254" t="s">
        <v>74</v>
      </c>
      <c r="G106" s="80"/>
      <c r="H106" s="76" t="str">
        <f t="shared" si="5"/>
        <v>!入力してください</v>
      </c>
      <c r="I106" s="90"/>
      <c r="J106" s="91"/>
      <c r="K106" s="91"/>
      <c r="L106" s="71"/>
      <c r="M106" s="71"/>
      <c r="N106" s="71"/>
      <c r="O106" s="71"/>
      <c r="P106" s="71"/>
      <c r="Q106" s="71"/>
      <c r="R106" s="71"/>
    </row>
    <row r="107" spans="1:43" s="178" customFormat="1" ht="19.5" customHeight="1" x14ac:dyDescent="0.55000000000000004">
      <c r="A107" s="56"/>
      <c r="B107" s="419"/>
      <c r="C107" s="392"/>
      <c r="D107" s="393"/>
      <c r="E107" s="337"/>
      <c r="F107" s="254" t="s">
        <v>11</v>
      </c>
      <c r="G107" s="80"/>
      <c r="H107" s="76" t="str">
        <f t="shared" si="5"/>
        <v>!入力してください</v>
      </c>
      <c r="I107" s="90"/>
      <c r="J107" s="91"/>
      <c r="K107" s="91"/>
      <c r="L107" s="71"/>
      <c r="M107" s="71"/>
      <c r="N107" s="71"/>
      <c r="O107" s="71"/>
      <c r="P107" s="71"/>
      <c r="Q107" s="71"/>
      <c r="R107" s="71"/>
    </row>
    <row r="108" spans="1:43" s="72" customFormat="1" ht="19.5" customHeight="1" x14ac:dyDescent="0.55000000000000004">
      <c r="A108" s="56"/>
      <c r="B108" s="419"/>
      <c r="C108" s="328" t="s">
        <v>262</v>
      </c>
      <c r="D108" s="328"/>
      <c r="E108" s="328"/>
      <c r="F108" s="328"/>
      <c r="G108" s="81"/>
      <c r="H108" s="76" t="str">
        <f>IF(G108="","!入力してください","")</f>
        <v>!入力してください</v>
      </c>
      <c r="I108" s="91"/>
      <c r="J108" s="91"/>
      <c r="K108" s="91"/>
      <c r="L108" s="71"/>
      <c r="M108" s="71"/>
      <c r="N108" s="71"/>
      <c r="O108" s="71"/>
      <c r="P108" s="71"/>
      <c r="Q108" s="71"/>
      <c r="R108" s="71"/>
    </row>
    <row r="109" spans="1:43" s="72" customFormat="1" ht="19.5" customHeight="1" x14ac:dyDescent="0.55000000000000004">
      <c r="A109" s="56"/>
      <c r="B109" s="419"/>
      <c r="C109" s="322" t="s">
        <v>260</v>
      </c>
      <c r="D109" s="323"/>
      <c r="E109" s="324"/>
      <c r="F109" s="254" t="s">
        <v>171</v>
      </c>
      <c r="G109" s="66"/>
      <c r="H109" s="76" t="str">
        <f>IF(G109="","!入力してください","")</f>
        <v>!入力してください</v>
      </c>
      <c r="I109" s="91"/>
      <c r="J109" s="91"/>
      <c r="K109" s="91"/>
      <c r="L109" s="71"/>
      <c r="M109" s="71"/>
      <c r="N109" s="71"/>
      <c r="O109" s="71"/>
      <c r="P109" s="71"/>
      <c r="Q109" s="71"/>
      <c r="R109" s="71"/>
    </row>
    <row r="110" spans="1:43" s="72" customFormat="1" ht="19.5" customHeight="1" x14ac:dyDescent="0.55000000000000004">
      <c r="A110" s="56"/>
      <c r="B110" s="419"/>
      <c r="C110" s="325"/>
      <c r="D110" s="326"/>
      <c r="E110" s="327"/>
      <c r="F110" s="254" t="s">
        <v>2</v>
      </c>
      <c r="G110" s="80"/>
      <c r="H110" s="76" t="str">
        <f t="shared" ref="H110" si="6">IF(G110="","!入力してください","")</f>
        <v>!入力してください</v>
      </c>
      <c r="I110" s="91"/>
      <c r="J110" s="91"/>
      <c r="K110" s="91"/>
      <c r="L110" s="71"/>
      <c r="M110" s="71"/>
      <c r="N110" s="71"/>
      <c r="O110" s="71"/>
      <c r="P110" s="71"/>
      <c r="Q110" s="71"/>
      <c r="R110" s="71"/>
    </row>
    <row r="111" spans="1:43" s="72" customFormat="1" ht="19.5" customHeight="1" x14ac:dyDescent="0.55000000000000004">
      <c r="A111" s="56"/>
      <c r="B111" s="419"/>
      <c r="C111" s="329" t="s">
        <v>274</v>
      </c>
      <c r="D111" s="330"/>
      <c r="E111" s="121"/>
      <c r="F111" s="254" t="s">
        <v>265</v>
      </c>
      <c r="G111" s="66"/>
      <c r="H111" s="76" t="str">
        <f t="shared" ref="H111:H113" si="7">IF(G111="","!入力してください","")</f>
        <v>!入力してください</v>
      </c>
      <c r="I111" s="91"/>
      <c r="J111" s="91"/>
      <c r="K111" s="91"/>
      <c r="L111" s="71"/>
      <c r="M111" s="71"/>
      <c r="N111" s="71"/>
      <c r="O111" s="71"/>
      <c r="P111" s="71"/>
      <c r="Q111" s="71"/>
      <c r="R111" s="71"/>
    </row>
    <row r="112" spans="1:43" s="72" customFormat="1" ht="19.5" customHeight="1" x14ac:dyDescent="0.55000000000000004">
      <c r="A112" s="56"/>
      <c r="B112" s="419"/>
      <c r="C112" s="331"/>
      <c r="D112" s="332"/>
      <c r="E112" s="335" t="s">
        <v>275</v>
      </c>
      <c r="F112" s="254" t="s">
        <v>263</v>
      </c>
      <c r="G112" s="80"/>
      <c r="H112" s="76" t="str">
        <f>IF(G112="","!入力してください","")</f>
        <v>!入力してください</v>
      </c>
      <c r="I112" s="91"/>
      <c r="J112" s="91"/>
      <c r="K112" s="91"/>
      <c r="L112" s="71"/>
      <c r="M112" s="71"/>
      <c r="N112" s="71"/>
      <c r="O112" s="71"/>
      <c r="P112" s="71"/>
      <c r="Q112" s="71"/>
      <c r="R112" s="71"/>
      <c r="AJ112" s="408"/>
      <c r="AK112" s="408"/>
      <c r="AL112" s="408"/>
      <c r="AM112" s="408"/>
      <c r="AN112" s="408"/>
      <c r="AO112" s="99"/>
      <c r="AP112" s="99"/>
      <c r="AQ112" s="99"/>
    </row>
    <row r="113" spans="1:43" s="72" customFormat="1" ht="19.5" customHeight="1" x14ac:dyDescent="0.55000000000000004">
      <c r="A113" s="56"/>
      <c r="B113" s="419"/>
      <c r="C113" s="331"/>
      <c r="D113" s="332"/>
      <c r="E113" s="336"/>
      <c r="F113" s="254" t="s">
        <v>264</v>
      </c>
      <c r="G113" s="80"/>
      <c r="H113" s="76" t="str">
        <f t="shared" si="7"/>
        <v>!入力してください</v>
      </c>
      <c r="I113" s="91"/>
      <c r="J113" s="91"/>
      <c r="K113" s="91"/>
      <c r="L113" s="71"/>
      <c r="M113" s="71"/>
      <c r="N113" s="71"/>
      <c r="O113" s="71"/>
      <c r="P113" s="71"/>
      <c r="Q113" s="71"/>
      <c r="R113" s="71"/>
      <c r="AJ113" s="101"/>
      <c r="AK113" s="101"/>
      <c r="AL113" s="101"/>
      <c r="AM113" s="101"/>
      <c r="AN113" s="101"/>
      <c r="AO113" s="99"/>
      <c r="AP113" s="99"/>
      <c r="AQ113" s="99"/>
    </row>
    <row r="114" spans="1:43" s="72" customFormat="1" ht="19.5" customHeight="1" x14ac:dyDescent="0.55000000000000004">
      <c r="A114" s="56"/>
      <c r="B114" s="419"/>
      <c r="C114" s="331"/>
      <c r="D114" s="332"/>
      <c r="E114" s="336"/>
      <c r="F114" s="254" t="s">
        <v>266</v>
      </c>
      <c r="G114" s="80"/>
      <c r="H114" s="76" t="str">
        <f>IF(AND(G111&lt;&gt;"",G114&lt;&gt;""),"",IF(G111="1階","入力不要",IF(G111="2階","!入力してください","")))</f>
        <v/>
      </c>
      <c r="I114" s="91"/>
      <c r="J114" s="91"/>
      <c r="K114" s="91"/>
      <c r="L114" s="71"/>
      <c r="M114" s="71"/>
      <c r="N114" s="71"/>
      <c r="O114" s="71"/>
      <c r="P114" s="71"/>
      <c r="Q114" s="71"/>
      <c r="R114" s="71"/>
      <c r="AJ114" s="101"/>
      <c r="AK114" s="101"/>
      <c r="AL114" s="101"/>
      <c r="AM114" s="101"/>
      <c r="AN114" s="101"/>
      <c r="AO114" s="99"/>
      <c r="AP114" s="99"/>
      <c r="AQ114" s="99"/>
    </row>
    <row r="115" spans="1:43" s="72" customFormat="1" ht="19.5" customHeight="1" x14ac:dyDescent="0.55000000000000004">
      <c r="A115" s="56"/>
      <c r="B115" s="419"/>
      <c r="C115" s="331"/>
      <c r="D115" s="332"/>
      <c r="E115" s="337"/>
      <c r="F115" s="254" t="s">
        <v>267</v>
      </c>
      <c r="G115" s="80"/>
      <c r="H115" s="76" t="str">
        <f>IF(AND(G111&lt;&gt;"",G115&lt;&gt;""),"",IF(G111="1階","入力不要",IF(G111="2階","!入力してください","")))</f>
        <v/>
      </c>
      <c r="I115" s="91"/>
      <c r="J115" s="91"/>
      <c r="K115" s="91"/>
      <c r="L115" s="71"/>
      <c r="M115" s="71"/>
      <c r="N115" s="71"/>
      <c r="O115" s="71"/>
      <c r="P115" s="71"/>
      <c r="Q115" s="71"/>
      <c r="R115" s="71"/>
      <c r="AJ115" s="408"/>
      <c r="AK115" s="408"/>
      <c r="AL115" s="408"/>
      <c r="AM115" s="408"/>
      <c r="AN115" s="408"/>
      <c r="AO115" s="99"/>
      <c r="AP115" s="99"/>
      <c r="AQ115" s="99"/>
    </row>
    <row r="116" spans="1:43" s="98" customFormat="1" ht="19.5" customHeight="1" x14ac:dyDescent="0.55000000000000004">
      <c r="A116" s="56"/>
      <c r="B116" s="419"/>
      <c r="C116" s="331"/>
      <c r="D116" s="332"/>
      <c r="E116" s="335" t="s">
        <v>276</v>
      </c>
      <c r="F116" s="254" t="s">
        <v>263</v>
      </c>
      <c r="G116" s="80"/>
      <c r="H116" s="76" t="str">
        <f>IF(G116="","!入力してください","")</f>
        <v>!入力してください</v>
      </c>
      <c r="I116" s="91"/>
      <c r="J116" s="91"/>
      <c r="K116" s="91"/>
      <c r="L116" s="71"/>
      <c r="M116" s="71"/>
      <c r="N116" s="71"/>
      <c r="O116" s="71"/>
      <c r="P116" s="71"/>
      <c r="Q116" s="71"/>
      <c r="R116" s="71"/>
      <c r="AJ116" s="101"/>
      <c r="AK116" s="101"/>
      <c r="AL116" s="101"/>
      <c r="AM116" s="101"/>
      <c r="AN116" s="101"/>
      <c r="AO116" s="99"/>
      <c r="AP116" s="99"/>
      <c r="AQ116" s="99"/>
    </row>
    <row r="117" spans="1:43" s="98" customFormat="1" ht="19.5" customHeight="1" x14ac:dyDescent="0.55000000000000004">
      <c r="A117" s="56"/>
      <c r="B117" s="419"/>
      <c r="C117" s="331"/>
      <c r="D117" s="332"/>
      <c r="E117" s="336"/>
      <c r="F117" s="254" t="s">
        <v>264</v>
      </c>
      <c r="G117" s="80"/>
      <c r="H117" s="76" t="str">
        <f t="shared" ref="H117" si="8">IF(G117="","!入力してください","")</f>
        <v>!入力してください</v>
      </c>
      <c r="I117" s="91"/>
      <c r="J117" s="91"/>
      <c r="K117" s="91"/>
      <c r="L117" s="71"/>
      <c r="M117" s="71"/>
      <c r="N117" s="71"/>
      <c r="O117" s="71"/>
      <c r="P117" s="71"/>
      <c r="Q117" s="71"/>
      <c r="R117" s="71"/>
      <c r="AJ117" s="101"/>
      <c r="AK117" s="101"/>
      <c r="AL117" s="101"/>
      <c r="AM117" s="101"/>
      <c r="AN117" s="101"/>
      <c r="AO117" s="99"/>
      <c r="AP117" s="99"/>
      <c r="AQ117" s="99"/>
    </row>
    <row r="118" spans="1:43" s="98" customFormat="1" ht="19.5" customHeight="1" x14ac:dyDescent="0.55000000000000004">
      <c r="A118" s="56"/>
      <c r="B118" s="419"/>
      <c r="C118" s="331"/>
      <c r="D118" s="332"/>
      <c r="E118" s="336"/>
      <c r="F118" s="254" t="s">
        <v>266</v>
      </c>
      <c r="G118" s="80"/>
      <c r="H118" s="76" t="str">
        <f>IF(AND(G111&lt;&gt;"",G118&lt;&gt;""),"",IF(G111="1階","入力不要",IF(G111="2階","!入力してください","")))</f>
        <v/>
      </c>
      <c r="I118" s="91"/>
      <c r="J118" s="91"/>
      <c r="K118" s="91"/>
      <c r="L118" s="71"/>
      <c r="M118" s="71"/>
      <c r="N118" s="71"/>
      <c r="O118" s="71"/>
      <c r="P118" s="71"/>
      <c r="Q118" s="71"/>
      <c r="R118" s="71"/>
      <c r="AJ118" s="101"/>
      <c r="AK118" s="101"/>
      <c r="AL118" s="101"/>
      <c r="AM118" s="101"/>
      <c r="AN118" s="101"/>
      <c r="AO118" s="99"/>
      <c r="AP118" s="99"/>
      <c r="AQ118" s="99"/>
    </row>
    <row r="119" spans="1:43" s="98" customFormat="1" ht="19.5" customHeight="1" x14ac:dyDescent="0.55000000000000004">
      <c r="A119" s="56"/>
      <c r="B119" s="419"/>
      <c r="C119" s="333"/>
      <c r="D119" s="334"/>
      <c r="E119" s="337"/>
      <c r="F119" s="254" t="s">
        <v>267</v>
      </c>
      <c r="G119" s="80"/>
      <c r="H119" s="76" t="str">
        <f>IF(AND(G111&lt;&gt;"",G119&lt;&gt;""),"",IF(G111="1階","入力不要",IF(G111="2階","!入力してください","")))</f>
        <v/>
      </c>
      <c r="I119" s="91"/>
      <c r="J119" s="91"/>
      <c r="K119" s="91"/>
      <c r="L119" s="71"/>
      <c r="M119" s="71"/>
      <c r="N119" s="71"/>
      <c r="O119" s="71"/>
      <c r="P119" s="71"/>
      <c r="Q119" s="71"/>
      <c r="R119" s="71"/>
      <c r="AJ119" s="408"/>
      <c r="AK119" s="408"/>
      <c r="AL119" s="408"/>
      <c r="AM119" s="408"/>
      <c r="AN119" s="408"/>
      <c r="AO119" s="99"/>
      <c r="AP119" s="99"/>
      <c r="AQ119" s="99"/>
    </row>
    <row r="120" spans="1:43" s="120" customFormat="1" ht="19.5" customHeight="1" x14ac:dyDescent="0.55000000000000004">
      <c r="A120" s="56"/>
      <c r="B120" s="419"/>
      <c r="C120" s="338" t="s">
        <v>453</v>
      </c>
      <c r="D120" s="339"/>
      <c r="E120" s="339"/>
      <c r="F120" s="340"/>
      <c r="G120" s="344"/>
      <c r="H120" s="346" t="str">
        <f>IF(G120="","!入力してください","")</f>
        <v>!入力してください</v>
      </c>
      <c r="I120" s="94" t="s">
        <v>277</v>
      </c>
      <c r="J120" s="91"/>
      <c r="K120" s="91"/>
      <c r="L120" s="71"/>
      <c r="M120" s="71"/>
      <c r="N120" s="71"/>
      <c r="O120" s="71"/>
      <c r="P120" s="71"/>
      <c r="Q120" s="71"/>
      <c r="R120" s="71"/>
      <c r="AJ120" s="181"/>
      <c r="AK120" s="181"/>
      <c r="AL120" s="181"/>
      <c r="AM120" s="181"/>
      <c r="AN120" s="181"/>
      <c r="AO120" s="99"/>
      <c r="AP120" s="99"/>
      <c r="AQ120" s="99"/>
    </row>
    <row r="121" spans="1:43" s="120" customFormat="1" ht="19.5" customHeight="1" x14ac:dyDescent="0.55000000000000004">
      <c r="A121" s="56"/>
      <c r="B121" s="419"/>
      <c r="C121" s="341"/>
      <c r="D121" s="342"/>
      <c r="E121" s="342"/>
      <c r="F121" s="343"/>
      <c r="G121" s="345"/>
      <c r="H121" s="347"/>
      <c r="I121" s="94" t="s">
        <v>278</v>
      </c>
      <c r="J121" s="91"/>
      <c r="K121" s="91"/>
      <c r="L121" s="71"/>
      <c r="M121" s="71"/>
      <c r="N121" s="71"/>
      <c r="O121" s="71"/>
      <c r="P121" s="71"/>
      <c r="Q121" s="71"/>
      <c r="R121" s="71"/>
      <c r="AJ121" s="181"/>
      <c r="AK121" s="181"/>
      <c r="AL121" s="181"/>
      <c r="AM121" s="181"/>
      <c r="AN121" s="181"/>
      <c r="AO121" s="99"/>
      <c r="AP121" s="99"/>
      <c r="AQ121" s="99"/>
    </row>
    <row r="122" spans="1:43" s="72" customFormat="1" ht="19.5" customHeight="1" x14ac:dyDescent="0.55000000000000004">
      <c r="A122" s="56"/>
      <c r="B122" s="419"/>
      <c r="C122" s="341"/>
      <c r="D122" s="342"/>
      <c r="E122" s="342"/>
      <c r="F122" s="343"/>
      <c r="G122" s="345"/>
      <c r="H122" s="347"/>
      <c r="I122" s="94"/>
      <c r="J122" s="91"/>
      <c r="K122" s="91"/>
      <c r="L122" s="71"/>
      <c r="M122" s="71"/>
      <c r="N122" s="71"/>
      <c r="O122" s="71"/>
      <c r="P122" s="71"/>
      <c r="Q122" s="71"/>
      <c r="R122" s="71"/>
      <c r="AJ122" s="181"/>
      <c r="AK122" s="181"/>
      <c r="AL122" s="181"/>
      <c r="AM122" s="181"/>
      <c r="AN122" s="181"/>
      <c r="AO122" s="99"/>
      <c r="AP122" s="99"/>
      <c r="AQ122" s="99"/>
    </row>
    <row r="123" spans="1:43" s="178" customFormat="1" ht="19.5" customHeight="1" x14ac:dyDescent="0.55000000000000004">
      <c r="A123" s="56"/>
      <c r="B123" s="419"/>
      <c r="C123" s="348" t="s">
        <v>454</v>
      </c>
      <c r="D123" s="348"/>
      <c r="E123" s="348"/>
      <c r="F123" s="348"/>
      <c r="G123" s="66"/>
      <c r="H123" s="68" t="str">
        <f t="shared" ref="H123" si="9">IF(G123="","!入力してください","")</f>
        <v>!入力してください</v>
      </c>
      <c r="I123" s="94"/>
      <c r="J123" s="91"/>
      <c r="K123" s="91"/>
      <c r="L123" s="71"/>
      <c r="M123" s="71"/>
      <c r="N123" s="71"/>
      <c r="O123" s="71"/>
      <c r="P123" s="71"/>
      <c r="Q123" s="71"/>
      <c r="R123" s="71"/>
      <c r="AJ123" s="181"/>
      <c r="AK123" s="181"/>
      <c r="AL123" s="181"/>
      <c r="AM123" s="181"/>
      <c r="AN123" s="181"/>
      <c r="AO123" s="99"/>
      <c r="AP123" s="99"/>
      <c r="AQ123" s="99"/>
    </row>
    <row r="124" spans="1:43" s="178" customFormat="1" ht="19.5" customHeight="1" x14ac:dyDescent="0.55000000000000004">
      <c r="A124" s="56"/>
      <c r="B124" s="419"/>
      <c r="C124" s="348" t="s">
        <v>455</v>
      </c>
      <c r="D124" s="348"/>
      <c r="E124" s="348"/>
      <c r="F124" s="348"/>
      <c r="G124" s="66"/>
      <c r="H124" s="68" t="str">
        <f t="shared" ref="H124:H138" si="10">IF(G124="","!入力してください","")</f>
        <v>!入力してください</v>
      </c>
      <c r="I124" s="94" t="s">
        <v>457</v>
      </c>
      <c r="J124" s="91"/>
      <c r="K124" s="91"/>
      <c r="L124" s="71"/>
      <c r="M124" s="71"/>
      <c r="N124" s="71"/>
      <c r="O124" s="71"/>
      <c r="P124" s="71"/>
      <c r="Q124" s="71"/>
      <c r="R124" s="71"/>
      <c r="AJ124" s="181"/>
      <c r="AK124" s="181"/>
      <c r="AL124" s="181"/>
      <c r="AM124" s="181"/>
      <c r="AN124" s="181"/>
      <c r="AO124" s="99"/>
      <c r="AP124" s="99"/>
      <c r="AQ124" s="99"/>
    </row>
    <row r="125" spans="1:43" s="178" customFormat="1" ht="19.5" customHeight="1" x14ac:dyDescent="0.55000000000000004">
      <c r="A125" s="56"/>
      <c r="B125" s="419"/>
      <c r="C125" s="302" t="s">
        <v>456</v>
      </c>
      <c r="D125" s="358" t="s">
        <v>458</v>
      </c>
      <c r="E125" s="358"/>
      <c r="F125" s="358"/>
      <c r="G125" s="66"/>
      <c r="H125" s="68" t="str">
        <f t="shared" si="10"/>
        <v>!入力してください</v>
      </c>
      <c r="J125" s="91"/>
      <c r="K125" s="91"/>
      <c r="L125" s="71"/>
      <c r="M125" s="71"/>
      <c r="N125" s="71"/>
      <c r="O125" s="71"/>
      <c r="P125" s="71"/>
      <c r="Q125" s="71"/>
      <c r="R125" s="71"/>
      <c r="AJ125" s="181"/>
      <c r="AK125" s="181"/>
      <c r="AL125" s="181"/>
      <c r="AM125" s="181"/>
      <c r="AN125" s="181"/>
      <c r="AO125" s="99"/>
      <c r="AP125" s="99"/>
      <c r="AQ125" s="99"/>
    </row>
    <row r="126" spans="1:43" s="178" customFormat="1" ht="19.5" customHeight="1" x14ac:dyDescent="0.55000000000000004">
      <c r="A126" s="56"/>
      <c r="B126" s="419"/>
      <c r="C126" s="313"/>
      <c r="D126" s="358" t="s">
        <v>459</v>
      </c>
      <c r="E126" s="358"/>
      <c r="F126" s="358"/>
      <c r="G126" s="66"/>
      <c r="H126" s="68" t="str">
        <f t="shared" si="10"/>
        <v>!入力してください</v>
      </c>
      <c r="I126" s="94"/>
      <c r="J126" s="91"/>
      <c r="K126" s="91"/>
      <c r="L126" s="71"/>
      <c r="M126" s="71"/>
      <c r="N126" s="71"/>
      <c r="O126" s="71"/>
      <c r="P126" s="71"/>
      <c r="Q126" s="71"/>
      <c r="R126" s="71"/>
      <c r="AJ126" s="181"/>
      <c r="AK126" s="181"/>
      <c r="AL126" s="181"/>
      <c r="AM126" s="181"/>
      <c r="AN126" s="181"/>
      <c r="AO126" s="99"/>
      <c r="AP126" s="99"/>
      <c r="AQ126" s="99"/>
    </row>
    <row r="127" spans="1:43" s="178" customFormat="1" ht="19.5" customHeight="1" x14ac:dyDescent="0.55000000000000004">
      <c r="A127" s="56"/>
      <c r="B127" s="419"/>
      <c r="C127" s="313"/>
      <c r="D127" s="358" t="s">
        <v>460</v>
      </c>
      <c r="E127" s="358"/>
      <c r="F127" s="358"/>
      <c r="G127" s="66"/>
      <c r="H127" s="68" t="str">
        <f t="shared" si="10"/>
        <v>!入力してください</v>
      </c>
      <c r="I127" s="94"/>
      <c r="J127" s="91"/>
      <c r="K127" s="91"/>
      <c r="L127" s="71"/>
      <c r="M127" s="71"/>
      <c r="N127" s="71"/>
      <c r="O127" s="71"/>
      <c r="P127" s="71"/>
      <c r="Q127" s="71"/>
      <c r="R127" s="71"/>
      <c r="AJ127" s="181"/>
      <c r="AK127" s="181"/>
      <c r="AL127" s="181"/>
      <c r="AM127" s="181"/>
      <c r="AN127" s="181"/>
      <c r="AO127" s="99"/>
      <c r="AP127" s="99"/>
      <c r="AQ127" s="99"/>
    </row>
    <row r="128" spans="1:43" s="297" customFormat="1" ht="19.5" customHeight="1" x14ac:dyDescent="0.55000000000000004">
      <c r="A128" s="56"/>
      <c r="B128" s="419"/>
      <c r="C128" s="313"/>
      <c r="D128" s="314" t="s">
        <v>579</v>
      </c>
      <c r="E128" s="350"/>
      <c r="F128" s="315"/>
      <c r="G128" s="66"/>
      <c r="H128" s="68" t="str">
        <f t="shared" si="10"/>
        <v>!入力してください</v>
      </c>
      <c r="I128" s="94"/>
      <c r="J128" s="91"/>
      <c r="K128" s="91"/>
      <c r="L128" s="71"/>
      <c r="M128" s="71"/>
      <c r="N128" s="71"/>
      <c r="O128" s="71"/>
      <c r="P128" s="71"/>
      <c r="Q128" s="71"/>
      <c r="R128" s="71"/>
      <c r="AJ128" s="295"/>
      <c r="AK128" s="295"/>
      <c r="AL128" s="295"/>
      <c r="AM128" s="295"/>
      <c r="AN128" s="295"/>
      <c r="AO128" s="99"/>
      <c r="AP128" s="99"/>
      <c r="AQ128" s="99"/>
    </row>
    <row r="129" spans="1:43" s="297" customFormat="1" ht="19.5" customHeight="1" x14ac:dyDescent="0.55000000000000004">
      <c r="A129" s="56"/>
      <c r="B129" s="419"/>
      <c r="C129" s="313"/>
      <c r="D129" s="314" t="s">
        <v>581</v>
      </c>
      <c r="E129" s="350"/>
      <c r="F129" s="315"/>
      <c r="G129" s="66"/>
      <c r="H129" s="68" t="str">
        <f t="shared" si="10"/>
        <v>!入力してください</v>
      </c>
      <c r="I129" s="94"/>
      <c r="J129" s="91"/>
      <c r="K129" s="91"/>
      <c r="L129" s="71"/>
      <c r="M129" s="71"/>
      <c r="N129" s="71"/>
      <c r="O129" s="71"/>
      <c r="P129" s="71"/>
      <c r="Q129" s="71"/>
      <c r="R129" s="71"/>
      <c r="AJ129" s="295"/>
      <c r="AK129" s="295"/>
      <c r="AL129" s="295"/>
      <c r="AM129" s="295"/>
      <c r="AN129" s="295"/>
      <c r="AO129" s="99"/>
      <c r="AP129" s="99"/>
      <c r="AQ129" s="99"/>
    </row>
    <row r="130" spans="1:43" s="178" customFormat="1" ht="19.5" customHeight="1" x14ac:dyDescent="0.55000000000000004">
      <c r="A130" s="56"/>
      <c r="B130" s="419"/>
      <c r="C130" s="313"/>
      <c r="D130" s="358" t="s">
        <v>461</v>
      </c>
      <c r="E130" s="358"/>
      <c r="F130" s="358"/>
      <c r="G130" s="66"/>
      <c r="H130" s="68" t="str">
        <f t="shared" si="10"/>
        <v>!入力してください</v>
      </c>
      <c r="I130" s="94"/>
      <c r="J130" s="91"/>
      <c r="K130" s="91"/>
      <c r="L130" s="71"/>
      <c r="M130" s="71"/>
      <c r="N130" s="71"/>
      <c r="O130" s="71"/>
      <c r="P130" s="71"/>
      <c r="Q130" s="71"/>
      <c r="R130" s="71"/>
      <c r="AJ130" s="181"/>
      <c r="AK130" s="181"/>
      <c r="AL130" s="181"/>
      <c r="AM130" s="181"/>
      <c r="AN130" s="181"/>
      <c r="AO130" s="99"/>
      <c r="AP130" s="99"/>
      <c r="AQ130" s="99"/>
    </row>
    <row r="131" spans="1:43" s="178" customFormat="1" ht="19.5" customHeight="1" x14ac:dyDescent="0.55000000000000004">
      <c r="A131" s="56"/>
      <c r="B131" s="419"/>
      <c r="C131" s="313"/>
      <c r="D131" s="358" t="s">
        <v>462</v>
      </c>
      <c r="E131" s="358"/>
      <c r="F131" s="358"/>
      <c r="G131" s="66"/>
      <c r="H131" s="68" t="str">
        <f t="shared" si="10"/>
        <v>!入力してください</v>
      </c>
      <c r="I131" s="94"/>
      <c r="J131" s="91"/>
      <c r="K131" s="91"/>
      <c r="L131" s="71"/>
      <c r="M131" s="71"/>
      <c r="N131" s="71"/>
      <c r="O131" s="71"/>
      <c r="P131" s="71"/>
      <c r="Q131" s="71"/>
      <c r="R131" s="71"/>
      <c r="AJ131" s="181"/>
      <c r="AK131" s="181"/>
      <c r="AL131" s="181"/>
      <c r="AM131" s="181"/>
      <c r="AN131" s="181"/>
      <c r="AO131" s="99"/>
      <c r="AP131" s="99"/>
      <c r="AQ131" s="99"/>
    </row>
    <row r="132" spans="1:43" s="178" customFormat="1" ht="19.5" customHeight="1" x14ac:dyDescent="0.55000000000000004">
      <c r="A132" s="56"/>
      <c r="B132" s="419"/>
      <c r="C132" s="313"/>
      <c r="D132" s="358" t="s">
        <v>463</v>
      </c>
      <c r="E132" s="358"/>
      <c r="F132" s="358"/>
      <c r="G132" s="66"/>
      <c r="H132" s="68" t="str">
        <f t="shared" si="10"/>
        <v>!入力してください</v>
      </c>
      <c r="I132" s="94"/>
      <c r="J132" s="91"/>
      <c r="K132" s="91"/>
      <c r="L132" s="71"/>
      <c r="M132" s="71"/>
      <c r="N132" s="71"/>
      <c r="O132" s="71"/>
      <c r="P132" s="71"/>
      <c r="Q132" s="71"/>
      <c r="R132" s="71"/>
      <c r="AJ132" s="181"/>
      <c r="AK132" s="181"/>
      <c r="AL132" s="181"/>
      <c r="AM132" s="181"/>
      <c r="AN132" s="181"/>
      <c r="AO132" s="99"/>
      <c r="AP132" s="99"/>
      <c r="AQ132" s="99"/>
    </row>
    <row r="133" spans="1:43" s="255" customFormat="1" ht="19.5" customHeight="1" x14ac:dyDescent="0.55000000000000004">
      <c r="A133" s="56"/>
      <c r="B133" s="419"/>
      <c r="C133" s="313"/>
      <c r="D133" s="358" t="s">
        <v>536</v>
      </c>
      <c r="E133" s="358"/>
      <c r="F133" s="358"/>
      <c r="G133" s="66"/>
      <c r="H133" s="68" t="str">
        <f t="shared" si="10"/>
        <v>!入力してください</v>
      </c>
      <c r="I133" s="94"/>
      <c r="J133" s="91"/>
      <c r="K133" s="91"/>
      <c r="L133" s="71"/>
      <c r="M133" s="71"/>
      <c r="N133" s="71"/>
      <c r="O133" s="71"/>
      <c r="P133" s="71"/>
      <c r="Q133" s="71"/>
      <c r="R133" s="71"/>
      <c r="AJ133" s="252"/>
      <c r="AK133" s="252"/>
      <c r="AL133" s="252"/>
      <c r="AM133" s="252"/>
      <c r="AN133" s="252"/>
      <c r="AO133" s="99"/>
      <c r="AP133" s="99"/>
      <c r="AQ133" s="99"/>
    </row>
    <row r="134" spans="1:43" s="178" customFormat="1" ht="19.5" customHeight="1" x14ac:dyDescent="0.55000000000000004">
      <c r="A134" s="56"/>
      <c r="B134" s="419"/>
      <c r="C134" s="313"/>
      <c r="D134" s="358" t="s">
        <v>464</v>
      </c>
      <c r="E134" s="358"/>
      <c r="F134" s="358"/>
      <c r="G134" s="66"/>
      <c r="H134" s="68" t="str">
        <f t="shared" si="10"/>
        <v>!入力してください</v>
      </c>
      <c r="I134" s="94"/>
      <c r="J134" s="91"/>
      <c r="K134" s="91"/>
      <c r="L134" s="71"/>
      <c r="M134" s="71"/>
      <c r="N134" s="71"/>
      <c r="O134" s="71"/>
      <c r="P134" s="71"/>
      <c r="Q134" s="71"/>
      <c r="R134" s="71"/>
      <c r="AJ134" s="181"/>
      <c r="AK134" s="181"/>
      <c r="AL134" s="181"/>
      <c r="AM134" s="181"/>
      <c r="AN134" s="181"/>
      <c r="AO134" s="99"/>
      <c r="AP134" s="99"/>
      <c r="AQ134" s="99"/>
    </row>
    <row r="135" spans="1:43" s="178" customFormat="1" ht="19.5" customHeight="1" x14ac:dyDescent="0.55000000000000004">
      <c r="A135" s="56"/>
      <c r="B135" s="419"/>
      <c r="C135" s="313"/>
      <c r="D135" s="358" t="s">
        <v>465</v>
      </c>
      <c r="E135" s="358"/>
      <c r="F135" s="358"/>
      <c r="G135" s="66"/>
      <c r="H135" s="68" t="str">
        <f t="shared" si="10"/>
        <v>!入力してください</v>
      </c>
      <c r="I135" s="94"/>
      <c r="J135" s="91"/>
      <c r="K135" s="91"/>
      <c r="L135" s="71"/>
      <c r="M135" s="71"/>
      <c r="N135" s="71"/>
      <c r="O135" s="71"/>
      <c r="P135" s="71"/>
      <c r="Q135" s="71"/>
      <c r="R135" s="71"/>
      <c r="AJ135" s="181"/>
      <c r="AK135" s="181"/>
      <c r="AL135" s="181"/>
      <c r="AM135" s="181"/>
      <c r="AN135" s="181"/>
      <c r="AO135" s="99"/>
      <c r="AP135" s="99"/>
      <c r="AQ135" s="99"/>
    </row>
    <row r="136" spans="1:43" s="178" customFormat="1" ht="19.5" customHeight="1" x14ac:dyDescent="0.55000000000000004">
      <c r="A136" s="56"/>
      <c r="B136" s="419"/>
      <c r="C136" s="313"/>
      <c r="D136" s="358" t="s">
        <v>466</v>
      </c>
      <c r="E136" s="358"/>
      <c r="F136" s="358"/>
      <c r="G136" s="66"/>
      <c r="H136" s="68" t="str">
        <f t="shared" si="10"/>
        <v>!入力してください</v>
      </c>
      <c r="I136" s="94"/>
      <c r="J136" s="91"/>
      <c r="K136" s="91"/>
      <c r="L136" s="71"/>
      <c r="M136" s="71"/>
      <c r="N136" s="71"/>
      <c r="O136" s="71"/>
      <c r="P136" s="71"/>
      <c r="Q136" s="71"/>
      <c r="R136" s="71"/>
      <c r="AJ136" s="181"/>
      <c r="AK136" s="181"/>
      <c r="AL136" s="181"/>
      <c r="AM136" s="181"/>
      <c r="AN136" s="181"/>
      <c r="AO136" s="99"/>
      <c r="AP136" s="99"/>
      <c r="AQ136" s="99"/>
    </row>
    <row r="137" spans="1:43" s="178" customFormat="1" ht="19.5" customHeight="1" x14ac:dyDescent="0.55000000000000004">
      <c r="A137" s="56"/>
      <c r="B137" s="419"/>
      <c r="C137" s="313"/>
      <c r="D137" s="358" t="s">
        <v>467</v>
      </c>
      <c r="E137" s="358"/>
      <c r="F137" s="358"/>
      <c r="G137" s="66"/>
      <c r="H137" s="68" t="str">
        <f t="shared" si="10"/>
        <v>!入力してください</v>
      </c>
      <c r="I137" s="94"/>
      <c r="J137" s="91"/>
      <c r="K137" s="91"/>
      <c r="L137" s="71"/>
      <c r="M137" s="71"/>
      <c r="N137" s="71"/>
      <c r="O137" s="71"/>
      <c r="P137" s="71"/>
      <c r="Q137" s="71"/>
      <c r="R137" s="71"/>
      <c r="AJ137" s="181"/>
      <c r="AK137" s="181"/>
      <c r="AL137" s="181"/>
      <c r="AM137" s="181"/>
      <c r="AN137" s="181"/>
      <c r="AO137" s="99"/>
      <c r="AP137" s="99"/>
      <c r="AQ137" s="99"/>
    </row>
    <row r="138" spans="1:43" s="178" customFormat="1" ht="19.5" customHeight="1" x14ac:dyDescent="0.55000000000000004">
      <c r="A138" s="56"/>
      <c r="B138" s="419"/>
      <c r="C138" s="303"/>
      <c r="D138" s="358"/>
      <c r="E138" s="358"/>
      <c r="F138" s="358"/>
      <c r="G138" s="226"/>
      <c r="H138" s="68" t="str">
        <f t="shared" si="10"/>
        <v>!入力してください</v>
      </c>
      <c r="I138" s="94" t="s">
        <v>468</v>
      </c>
      <c r="J138" s="91"/>
      <c r="K138" s="91"/>
      <c r="L138" s="71"/>
      <c r="M138" s="71"/>
      <c r="N138" s="71"/>
      <c r="O138" s="71"/>
      <c r="P138" s="71"/>
      <c r="Q138" s="71"/>
      <c r="R138" s="71"/>
      <c r="AJ138" s="181"/>
      <c r="AK138" s="181"/>
      <c r="AL138" s="181"/>
      <c r="AM138" s="181"/>
      <c r="AN138" s="181"/>
      <c r="AO138" s="99"/>
      <c r="AP138" s="99"/>
      <c r="AQ138" s="99"/>
    </row>
    <row r="139" spans="1:43" s="178" customFormat="1" ht="19.5" customHeight="1" x14ac:dyDescent="0.55000000000000004">
      <c r="A139" s="56"/>
      <c r="B139" s="419"/>
      <c r="C139" s="338" t="s">
        <v>469</v>
      </c>
      <c r="D139" s="339"/>
      <c r="E139" s="339"/>
      <c r="F139" s="340"/>
      <c r="G139" s="344"/>
      <c r="H139" s="346" t="str">
        <f>IF(G139="","!入力してください","")</f>
        <v>!入力してください</v>
      </c>
      <c r="I139" s="94"/>
      <c r="J139" s="91"/>
      <c r="K139" s="91"/>
      <c r="L139" s="71"/>
      <c r="M139" s="71"/>
      <c r="N139" s="71"/>
      <c r="O139" s="71"/>
      <c r="P139" s="71"/>
      <c r="Q139" s="71"/>
      <c r="R139" s="71"/>
      <c r="AJ139" s="181"/>
      <c r="AK139" s="181"/>
      <c r="AL139" s="181"/>
      <c r="AM139" s="181"/>
      <c r="AN139" s="181"/>
      <c r="AO139" s="99"/>
      <c r="AP139" s="99"/>
      <c r="AQ139" s="99"/>
    </row>
    <row r="140" spans="1:43" s="178" customFormat="1" ht="19.5" customHeight="1" x14ac:dyDescent="0.55000000000000004">
      <c r="A140" s="56"/>
      <c r="B140" s="419"/>
      <c r="C140" s="341"/>
      <c r="D140" s="342"/>
      <c r="E140" s="342"/>
      <c r="F140" s="343"/>
      <c r="G140" s="345"/>
      <c r="H140" s="347"/>
      <c r="I140" s="94"/>
      <c r="J140" s="91"/>
      <c r="K140" s="91"/>
      <c r="L140" s="71"/>
      <c r="M140" s="71"/>
      <c r="N140" s="71"/>
      <c r="O140" s="71"/>
      <c r="P140" s="71"/>
      <c r="Q140" s="71"/>
      <c r="R140" s="71"/>
      <c r="AJ140" s="181"/>
      <c r="AK140" s="181"/>
      <c r="AL140" s="181"/>
      <c r="AM140" s="181"/>
      <c r="AN140" s="181"/>
      <c r="AO140" s="99"/>
      <c r="AP140" s="99"/>
      <c r="AQ140" s="99"/>
    </row>
    <row r="141" spans="1:43" s="178" customFormat="1" ht="19.5" customHeight="1" thickBot="1" x14ac:dyDescent="0.6">
      <c r="A141" s="56"/>
      <c r="B141" s="420"/>
      <c r="C141" s="373"/>
      <c r="D141" s="374"/>
      <c r="E141" s="374"/>
      <c r="F141" s="375"/>
      <c r="G141" s="376"/>
      <c r="H141" s="372"/>
      <c r="I141" s="94"/>
      <c r="J141" s="91"/>
      <c r="K141" s="91"/>
      <c r="L141" s="71"/>
      <c r="M141" s="71"/>
      <c r="N141" s="71"/>
      <c r="O141" s="71"/>
      <c r="P141" s="71"/>
      <c r="Q141" s="71"/>
      <c r="R141" s="71"/>
      <c r="AJ141" s="181"/>
      <c r="AK141" s="181"/>
      <c r="AL141" s="181"/>
      <c r="AM141" s="181"/>
      <c r="AN141" s="181"/>
      <c r="AO141" s="99"/>
      <c r="AP141" s="99"/>
      <c r="AQ141" s="99"/>
    </row>
    <row r="142" spans="1:43" ht="19.5" customHeight="1" thickTop="1" x14ac:dyDescent="0.55000000000000004">
      <c r="A142" s="56"/>
      <c r="B142" s="56"/>
      <c r="C142" s="56"/>
      <c r="D142" s="56"/>
      <c r="E142" s="64"/>
      <c r="F142" s="64"/>
      <c r="G142" s="64"/>
      <c r="H142" s="65"/>
      <c r="AJ142" s="181"/>
      <c r="AK142" s="181"/>
      <c r="AL142" s="181"/>
      <c r="AM142" s="181"/>
      <c r="AN142" s="181"/>
      <c r="AO142" s="99"/>
      <c r="AP142" s="99"/>
      <c r="AQ142" s="99"/>
    </row>
    <row r="143" spans="1:43" ht="19.5" customHeight="1" x14ac:dyDescent="0.55000000000000004">
      <c r="A143" s="56"/>
      <c r="B143" s="56"/>
      <c r="C143" s="56"/>
      <c r="D143" s="56"/>
      <c r="E143" s="64"/>
      <c r="F143" s="64"/>
      <c r="G143" s="64"/>
      <c r="H143" s="65"/>
      <c r="AJ143" s="181"/>
      <c r="AK143" s="181"/>
      <c r="AL143" s="181"/>
      <c r="AM143" s="181"/>
      <c r="AN143" s="181"/>
      <c r="AO143" s="99"/>
      <c r="AP143" s="99"/>
      <c r="AQ143" s="99"/>
    </row>
    <row r="144" spans="1:43" ht="19.5" customHeight="1" x14ac:dyDescent="0.55000000000000004">
      <c r="A144" s="126"/>
      <c r="B144" s="424" t="s">
        <v>282</v>
      </c>
      <c r="C144" s="424"/>
      <c r="D144" s="424"/>
      <c r="E144" s="424"/>
      <c r="F144" s="424"/>
      <c r="G144" s="424"/>
      <c r="H144" s="424"/>
      <c r="AJ144" s="181"/>
      <c r="AK144" s="181"/>
      <c r="AL144" s="181"/>
      <c r="AM144" s="181"/>
      <c r="AN144" s="181"/>
      <c r="AO144" s="99"/>
      <c r="AP144" s="99"/>
      <c r="AQ144" s="99"/>
    </row>
    <row r="145" spans="1:43" ht="19.5" customHeight="1" thickBot="1" x14ac:dyDescent="0.6">
      <c r="A145" s="126"/>
      <c r="B145" s="424"/>
      <c r="C145" s="424"/>
      <c r="D145" s="424"/>
      <c r="E145" s="424"/>
      <c r="F145" s="424"/>
      <c r="G145" s="424"/>
      <c r="H145" s="424"/>
      <c r="AJ145" s="181"/>
      <c r="AK145" s="181"/>
      <c r="AL145" s="181"/>
      <c r="AM145" s="181"/>
      <c r="AN145" s="181"/>
      <c r="AO145" s="99"/>
      <c r="AP145" s="99"/>
      <c r="AQ145" s="99"/>
    </row>
    <row r="146" spans="1:43" ht="19.5" customHeight="1" thickTop="1" x14ac:dyDescent="0.55000000000000004">
      <c r="A146" s="126"/>
      <c r="B146" s="299" t="s">
        <v>196</v>
      </c>
      <c r="C146" s="300"/>
      <c r="D146" s="300"/>
      <c r="E146" s="300"/>
      <c r="F146" s="300"/>
      <c r="G146" s="300"/>
      <c r="H146" s="301"/>
      <c r="I146" s="94" t="s">
        <v>289</v>
      </c>
      <c r="AJ146" s="181"/>
      <c r="AK146" s="181"/>
      <c r="AL146" s="181"/>
      <c r="AM146" s="181"/>
      <c r="AN146" s="181"/>
      <c r="AO146" s="99"/>
      <c r="AP146" s="99"/>
      <c r="AQ146" s="99"/>
    </row>
    <row r="147" spans="1:43" ht="19.5" customHeight="1" x14ac:dyDescent="0.55000000000000004">
      <c r="A147" s="126"/>
      <c r="B147" s="425"/>
      <c r="C147" s="405" t="s">
        <v>197</v>
      </c>
      <c r="D147" s="358" t="s">
        <v>198</v>
      </c>
      <c r="E147" s="358"/>
      <c r="F147" s="358"/>
      <c r="G147" s="67"/>
      <c r="H147" s="68" t="str">
        <f t="shared" ref="H147:H153" si="11">IF(G147="","!入力してください","")</f>
        <v>!入力してください</v>
      </c>
      <c r="I147" s="94" t="s">
        <v>280</v>
      </c>
      <c r="AJ147" s="181"/>
      <c r="AK147" s="181"/>
      <c r="AL147" s="181"/>
      <c r="AM147" s="181"/>
      <c r="AN147" s="181"/>
      <c r="AO147" s="99"/>
      <c r="AP147" s="99"/>
      <c r="AQ147" s="99"/>
    </row>
    <row r="148" spans="1:43" ht="19.5" customHeight="1" x14ac:dyDescent="0.55000000000000004">
      <c r="A148" s="126"/>
      <c r="B148" s="426"/>
      <c r="C148" s="405"/>
      <c r="D148" s="358" t="s">
        <v>185</v>
      </c>
      <c r="E148" s="358"/>
      <c r="F148" s="358"/>
      <c r="G148" s="67"/>
      <c r="H148" s="68" t="str">
        <f t="shared" si="11"/>
        <v>!入力してください</v>
      </c>
      <c r="AJ148" s="408"/>
      <c r="AK148" s="408"/>
      <c r="AL148" s="408"/>
      <c r="AM148" s="408"/>
      <c r="AN148" s="408"/>
      <c r="AO148" s="408"/>
      <c r="AP148" s="99" t="s">
        <v>16</v>
      </c>
      <c r="AQ148" s="99"/>
    </row>
    <row r="149" spans="1:43" ht="19.5" customHeight="1" x14ac:dyDescent="0.55000000000000004">
      <c r="A149" s="126"/>
      <c r="B149" s="426"/>
      <c r="C149" s="405"/>
      <c r="D149" s="358" t="s">
        <v>126</v>
      </c>
      <c r="E149" s="358"/>
      <c r="F149" s="358"/>
      <c r="G149" s="67"/>
      <c r="H149" s="68" t="str">
        <f t="shared" si="11"/>
        <v>!入力してください</v>
      </c>
    </row>
    <row r="150" spans="1:43" ht="19.5" customHeight="1" x14ac:dyDescent="0.55000000000000004">
      <c r="A150" s="126"/>
      <c r="B150" s="426"/>
      <c r="C150" s="358" t="s">
        <v>199</v>
      </c>
      <c r="D150" s="358"/>
      <c r="E150" s="358"/>
      <c r="F150" s="358"/>
      <c r="G150" s="67"/>
      <c r="H150" s="68" t="str">
        <f t="shared" si="11"/>
        <v>!入力してください</v>
      </c>
      <c r="I150" s="94" t="s">
        <v>365</v>
      </c>
    </row>
    <row r="151" spans="1:43" ht="19.5" customHeight="1" x14ac:dyDescent="0.55000000000000004">
      <c r="A151" s="126"/>
      <c r="B151" s="426"/>
      <c r="C151" s="405" t="s">
        <v>200</v>
      </c>
      <c r="D151" s="358" t="s">
        <v>198</v>
      </c>
      <c r="E151" s="358"/>
      <c r="F151" s="358"/>
      <c r="G151" s="67"/>
      <c r="H151" s="68" t="str">
        <f t="shared" si="11"/>
        <v>!入力してください</v>
      </c>
      <c r="I151" s="94"/>
    </row>
    <row r="152" spans="1:43" ht="19.5" customHeight="1" x14ac:dyDescent="0.55000000000000004">
      <c r="A152" s="126"/>
      <c r="B152" s="426"/>
      <c r="C152" s="405"/>
      <c r="D152" s="358" t="s">
        <v>185</v>
      </c>
      <c r="E152" s="358"/>
      <c r="F152" s="358"/>
      <c r="G152" s="67"/>
      <c r="H152" s="68" t="str">
        <f t="shared" si="11"/>
        <v>!入力してください</v>
      </c>
    </row>
    <row r="153" spans="1:43" ht="19.5" customHeight="1" thickBot="1" x14ac:dyDescent="0.6">
      <c r="A153" s="126"/>
      <c r="B153" s="427"/>
      <c r="C153" s="428"/>
      <c r="D153" s="371" t="s">
        <v>126</v>
      </c>
      <c r="E153" s="371"/>
      <c r="F153" s="371"/>
      <c r="G153" s="69"/>
      <c r="H153" s="70" t="str">
        <f t="shared" si="11"/>
        <v>!入力してください</v>
      </c>
    </row>
    <row r="154" spans="1:43" ht="19.5" customHeight="1" thickTop="1" x14ac:dyDescent="0.55000000000000004">
      <c r="A154" s="126"/>
      <c r="B154" s="127"/>
      <c r="C154" s="127"/>
      <c r="D154" s="127"/>
      <c r="E154" s="127"/>
      <c r="F154" s="127"/>
      <c r="G154" s="127"/>
      <c r="H154" s="128"/>
    </row>
    <row r="155" spans="1:43" ht="19.5" customHeight="1" thickBot="1" x14ac:dyDescent="0.6">
      <c r="A155" s="126"/>
      <c r="B155" s="126"/>
      <c r="C155" s="126"/>
      <c r="D155" s="126"/>
      <c r="E155" s="129"/>
      <c r="F155" s="129"/>
      <c r="G155" s="129"/>
      <c r="H155" s="130"/>
    </row>
    <row r="156" spans="1:43" ht="19.5" customHeight="1" thickTop="1" x14ac:dyDescent="0.55000000000000004">
      <c r="A156" s="126"/>
      <c r="B156" s="299" t="s">
        <v>201</v>
      </c>
      <c r="C156" s="300"/>
      <c r="D156" s="300"/>
      <c r="E156" s="300"/>
      <c r="F156" s="300"/>
      <c r="G156" s="300"/>
      <c r="H156" s="301"/>
    </row>
    <row r="157" spans="1:43" ht="19.5" customHeight="1" x14ac:dyDescent="0.55000000000000004">
      <c r="A157" s="126"/>
      <c r="B157" s="382"/>
      <c r="C157" s="358" t="s">
        <v>202</v>
      </c>
      <c r="D157" s="358"/>
      <c r="E157" s="358"/>
      <c r="F157" s="358"/>
      <c r="G157" s="67"/>
      <c r="H157" s="68" t="str">
        <f>IF(G36&lt;&gt;"","入力不要",IF(G157="","!入力してください",""))</f>
        <v>!入力してください</v>
      </c>
    </row>
    <row r="158" spans="1:43" ht="19.5" customHeight="1" x14ac:dyDescent="0.55000000000000004">
      <c r="A158" s="126"/>
      <c r="B158" s="383"/>
      <c r="C158" s="385" t="s">
        <v>74</v>
      </c>
      <c r="D158" s="386"/>
      <c r="E158" s="386"/>
      <c r="F158" s="387"/>
      <c r="G158" s="138"/>
      <c r="H158" s="68" t="str">
        <f>IF(G37&lt;&gt;"","入力不要",IF(G158="","!入力してください",""))</f>
        <v>!入力してください</v>
      </c>
    </row>
    <row r="159" spans="1:43" ht="19.5" customHeight="1" x14ac:dyDescent="0.55000000000000004">
      <c r="A159" s="126"/>
      <c r="B159" s="383"/>
      <c r="C159" s="385" t="s">
        <v>156</v>
      </c>
      <c r="D159" s="386"/>
      <c r="E159" s="386"/>
      <c r="F159" s="387"/>
      <c r="G159" s="139"/>
      <c r="H159" s="68" t="str">
        <f>IF(G38&lt;&gt;"","入力不要",IF(G159="","!入力してください",""))</f>
        <v>!入力してください</v>
      </c>
    </row>
    <row r="160" spans="1:43" ht="19.5" customHeight="1" x14ac:dyDescent="0.55000000000000004">
      <c r="A160" s="126"/>
      <c r="B160" s="383"/>
      <c r="C160" s="388" t="s">
        <v>11</v>
      </c>
      <c r="D160" s="389"/>
      <c r="E160" s="389"/>
      <c r="F160" s="389"/>
      <c r="G160" s="139"/>
      <c r="H160" s="68" t="str">
        <f>IF(G42&lt;&gt;"","入力不要",IF(G160="","!入力してください",""))</f>
        <v>!入力してください</v>
      </c>
    </row>
    <row r="161" spans="1:18" ht="19.5" customHeight="1" thickBot="1" x14ac:dyDescent="0.6">
      <c r="A161" s="126"/>
      <c r="B161" s="384"/>
      <c r="C161" s="390" t="s">
        <v>75</v>
      </c>
      <c r="D161" s="391"/>
      <c r="E161" s="391"/>
      <c r="F161" s="391"/>
      <c r="G161" s="141"/>
      <c r="H161" s="70" t="str">
        <f>IF(G161="","!入力してください","")</f>
        <v>!入力してください</v>
      </c>
    </row>
    <row r="162" spans="1:18" ht="19.5" customHeight="1" thickTop="1" x14ac:dyDescent="0.55000000000000004">
      <c r="A162" s="126"/>
      <c r="B162" s="126"/>
      <c r="C162" s="126"/>
      <c r="D162" s="126"/>
      <c r="E162" s="129"/>
      <c r="F162" s="129"/>
      <c r="G162" s="129"/>
      <c r="H162" s="130"/>
    </row>
    <row r="163" spans="1:18" ht="19.5" customHeight="1" x14ac:dyDescent="0.55000000000000004">
      <c r="A163" s="126"/>
      <c r="B163" s="126"/>
      <c r="C163" s="126"/>
      <c r="D163" s="126"/>
      <c r="E163" s="129"/>
      <c r="F163" s="129"/>
      <c r="G163" s="129"/>
      <c r="H163" s="130"/>
    </row>
    <row r="164" spans="1:18" ht="19.5" customHeight="1" x14ac:dyDescent="0.55000000000000004">
      <c r="A164" s="123"/>
      <c r="B164" s="432" t="s">
        <v>283</v>
      </c>
      <c r="C164" s="432"/>
      <c r="D164" s="432"/>
      <c r="E164" s="432"/>
      <c r="F164" s="432"/>
      <c r="G164" s="432"/>
      <c r="H164" s="432"/>
    </row>
    <row r="165" spans="1:18" ht="19.5" customHeight="1" thickBot="1" x14ac:dyDescent="0.6">
      <c r="A165" s="123"/>
      <c r="B165" s="432"/>
      <c r="C165" s="432"/>
      <c r="D165" s="432"/>
      <c r="E165" s="432"/>
      <c r="F165" s="432"/>
      <c r="G165" s="432"/>
      <c r="H165" s="432"/>
    </row>
    <row r="166" spans="1:18" ht="19.5" customHeight="1" thickTop="1" x14ac:dyDescent="0.55000000000000004">
      <c r="A166" s="123"/>
      <c r="B166" s="299" t="s">
        <v>203</v>
      </c>
      <c r="C166" s="300"/>
      <c r="D166" s="300"/>
      <c r="E166" s="300"/>
      <c r="F166" s="300"/>
      <c r="G166" s="300"/>
      <c r="H166" s="301"/>
    </row>
    <row r="167" spans="1:18" ht="19.5" customHeight="1" x14ac:dyDescent="0.55000000000000004">
      <c r="A167" s="123"/>
      <c r="B167" s="429"/>
      <c r="C167" s="405" t="s">
        <v>204</v>
      </c>
      <c r="D167" s="358" t="s">
        <v>198</v>
      </c>
      <c r="E167" s="358"/>
      <c r="F167" s="358"/>
      <c r="G167" s="67"/>
      <c r="H167" s="68" t="str">
        <f>IF(G167="","!入力してください","")</f>
        <v>!入力してください</v>
      </c>
    </row>
    <row r="168" spans="1:18" ht="19.5" customHeight="1" x14ac:dyDescent="0.55000000000000004">
      <c r="A168" s="123"/>
      <c r="B168" s="430"/>
      <c r="C168" s="405"/>
      <c r="D168" s="358" t="s">
        <v>185</v>
      </c>
      <c r="E168" s="358"/>
      <c r="F168" s="358"/>
      <c r="G168" s="67"/>
      <c r="H168" s="68" t="str">
        <f>IF(G168="","!入力してください","")</f>
        <v>!入力してください</v>
      </c>
    </row>
    <row r="169" spans="1:18" ht="19.5" customHeight="1" thickBot="1" x14ac:dyDescent="0.6">
      <c r="A169" s="123"/>
      <c r="B169" s="431"/>
      <c r="C169" s="428"/>
      <c r="D169" s="371" t="s">
        <v>126</v>
      </c>
      <c r="E169" s="371"/>
      <c r="F169" s="371"/>
      <c r="G169" s="69"/>
      <c r="H169" s="70" t="str">
        <f>IF(G169="","!入力してください","")</f>
        <v>!入力してください</v>
      </c>
    </row>
    <row r="170" spans="1:18" ht="19.5" customHeight="1" thickTop="1" x14ac:dyDescent="0.55000000000000004">
      <c r="A170" s="123"/>
      <c r="B170" s="133"/>
      <c r="C170" s="134"/>
      <c r="D170" s="135"/>
      <c r="E170" s="135"/>
      <c r="F170" s="135"/>
      <c r="G170" s="136"/>
      <c r="H170" s="137"/>
    </row>
    <row r="171" spans="1:18" ht="19.5" customHeight="1" thickBot="1" x14ac:dyDescent="0.6">
      <c r="A171" s="123"/>
      <c r="B171" s="123"/>
      <c r="C171" s="123"/>
      <c r="D171" s="123"/>
      <c r="E171" s="131"/>
      <c r="F171" s="131"/>
      <c r="G171" s="131"/>
      <c r="H171" s="132"/>
    </row>
    <row r="172" spans="1:18" ht="19.5" customHeight="1" thickTop="1" x14ac:dyDescent="0.55000000000000004">
      <c r="A172" s="123"/>
      <c r="B172" s="299" t="s">
        <v>281</v>
      </c>
      <c r="C172" s="300"/>
      <c r="D172" s="300"/>
      <c r="E172" s="300"/>
      <c r="F172" s="300"/>
      <c r="G172" s="300"/>
      <c r="H172" s="301"/>
    </row>
    <row r="173" spans="1:18" ht="19.5" customHeight="1" x14ac:dyDescent="0.55000000000000004">
      <c r="A173" s="123"/>
      <c r="B173" s="429"/>
      <c r="C173" s="405" t="s">
        <v>205</v>
      </c>
      <c r="D173" s="358" t="s">
        <v>198</v>
      </c>
      <c r="E173" s="358"/>
      <c r="F173" s="358"/>
      <c r="G173" s="67"/>
      <c r="H173" s="68" t="str">
        <f>IF(G173="","!入力してください","")</f>
        <v>!入力してください</v>
      </c>
    </row>
    <row r="174" spans="1:18" ht="19.5" customHeight="1" x14ac:dyDescent="0.55000000000000004">
      <c r="A174" s="123"/>
      <c r="B174" s="430"/>
      <c r="C174" s="405"/>
      <c r="D174" s="358" t="s">
        <v>185</v>
      </c>
      <c r="E174" s="358"/>
      <c r="F174" s="358"/>
      <c r="G174" s="67"/>
      <c r="H174" s="68" t="str">
        <f>IF(G174="","!入力してください","")</f>
        <v>!入力してください</v>
      </c>
    </row>
    <row r="175" spans="1:18" ht="19.5" customHeight="1" thickBot="1" x14ac:dyDescent="0.6">
      <c r="A175" s="123"/>
      <c r="B175" s="431"/>
      <c r="C175" s="428"/>
      <c r="D175" s="371" t="s">
        <v>126</v>
      </c>
      <c r="E175" s="371"/>
      <c r="F175" s="371"/>
      <c r="G175" s="69"/>
      <c r="H175" s="70" t="str">
        <f>IF(G175="","!入力してください","")</f>
        <v>!入力してください</v>
      </c>
    </row>
    <row r="176" spans="1:18" s="124" customFormat="1" ht="19.5" customHeight="1" thickTop="1" x14ac:dyDescent="0.55000000000000004">
      <c r="A176" s="123"/>
      <c r="B176" s="144"/>
      <c r="C176" s="145"/>
      <c r="D176" s="133"/>
      <c r="E176" s="133"/>
      <c r="F176" s="133"/>
      <c r="G176" s="146"/>
      <c r="H176" s="137"/>
      <c r="I176" s="91"/>
      <c r="J176" s="91"/>
      <c r="K176" s="91"/>
      <c r="L176" s="71"/>
      <c r="M176" s="71"/>
      <c r="N176" s="71"/>
      <c r="O176" s="71"/>
      <c r="P176" s="71"/>
      <c r="Q176" s="71"/>
      <c r="R176" s="71"/>
    </row>
    <row r="177" spans="1:43" ht="19.5" customHeight="1" thickBot="1" x14ac:dyDescent="0.6">
      <c r="A177" s="123"/>
      <c r="B177" s="123"/>
      <c r="C177" s="123"/>
      <c r="D177" s="123"/>
      <c r="E177" s="131"/>
      <c r="F177" s="131"/>
      <c r="G177" s="131"/>
      <c r="H177" s="132"/>
    </row>
    <row r="178" spans="1:43" s="124" customFormat="1" ht="19.5" customHeight="1" thickTop="1" x14ac:dyDescent="0.55000000000000004">
      <c r="A178" s="123"/>
      <c r="B178" s="319" t="s">
        <v>288</v>
      </c>
      <c r="C178" s="320"/>
      <c r="D178" s="320"/>
      <c r="E178" s="320"/>
      <c r="F178" s="320"/>
      <c r="G178" s="320"/>
      <c r="H178" s="321"/>
      <c r="I178" s="90"/>
      <c r="J178" s="91"/>
      <c r="K178" s="91"/>
      <c r="L178" s="71"/>
      <c r="M178" s="71"/>
      <c r="N178" s="71"/>
      <c r="O178" s="71"/>
      <c r="P178" s="71"/>
      <c r="Q178" s="71"/>
      <c r="R178" s="71"/>
    </row>
    <row r="179" spans="1:43" s="124" customFormat="1" ht="19.5" customHeight="1" x14ac:dyDescent="0.55000000000000004">
      <c r="A179" s="123"/>
      <c r="B179" s="381"/>
      <c r="C179" s="329" t="s">
        <v>274</v>
      </c>
      <c r="D179" s="330"/>
      <c r="E179" s="121"/>
      <c r="F179" s="122" t="s">
        <v>175</v>
      </c>
      <c r="G179" s="66"/>
      <c r="H179" s="76" t="str">
        <f t="shared" ref="H179" si="12">IF(G179="","!入力してください","")</f>
        <v>!入力してください</v>
      </c>
      <c r="I179" s="91"/>
      <c r="J179" s="91"/>
      <c r="K179" s="91"/>
      <c r="L179" s="71"/>
      <c r="M179" s="71"/>
      <c r="N179" s="71"/>
      <c r="O179" s="71"/>
      <c r="P179" s="71"/>
      <c r="Q179" s="71"/>
      <c r="R179" s="71"/>
    </row>
    <row r="180" spans="1:43" s="124" customFormat="1" ht="19.5" customHeight="1" x14ac:dyDescent="0.55000000000000004">
      <c r="A180" s="123"/>
      <c r="B180" s="381"/>
      <c r="C180" s="331"/>
      <c r="D180" s="332"/>
      <c r="E180" s="335" t="s">
        <v>276</v>
      </c>
      <c r="F180" s="122" t="s">
        <v>263</v>
      </c>
      <c r="G180" s="80"/>
      <c r="H180" s="76" t="str">
        <f>IF(G180="","!入力してください","")</f>
        <v>!入力してください</v>
      </c>
      <c r="I180" s="91"/>
      <c r="J180" s="91"/>
      <c r="K180" s="91"/>
      <c r="L180" s="71"/>
      <c r="M180" s="71"/>
      <c r="N180" s="71"/>
      <c r="O180" s="71"/>
      <c r="P180" s="71"/>
      <c r="Q180" s="71"/>
      <c r="R180" s="71"/>
    </row>
    <row r="181" spans="1:43" s="124" customFormat="1" ht="19.5" customHeight="1" x14ac:dyDescent="0.55000000000000004">
      <c r="A181" s="123"/>
      <c r="B181" s="381"/>
      <c r="C181" s="331"/>
      <c r="D181" s="332"/>
      <c r="E181" s="336"/>
      <c r="F181" s="122" t="s">
        <v>264</v>
      </c>
      <c r="G181" s="80"/>
      <c r="H181" s="76" t="str">
        <f t="shared" ref="H181" si="13">IF(G181="","!入力してください","")</f>
        <v>!入力してください</v>
      </c>
      <c r="I181" s="91"/>
      <c r="J181" s="91"/>
      <c r="K181" s="91"/>
      <c r="L181" s="71"/>
      <c r="M181" s="71"/>
      <c r="N181" s="71"/>
      <c r="O181" s="71"/>
      <c r="P181" s="71"/>
      <c r="Q181" s="71"/>
      <c r="R181" s="71"/>
    </row>
    <row r="182" spans="1:43" s="124" customFormat="1" ht="19.5" customHeight="1" x14ac:dyDescent="0.55000000000000004">
      <c r="A182" s="123"/>
      <c r="B182" s="381"/>
      <c r="C182" s="331"/>
      <c r="D182" s="332"/>
      <c r="E182" s="336"/>
      <c r="F182" s="122" t="s">
        <v>266</v>
      </c>
      <c r="G182" s="80"/>
      <c r="H182" s="76" t="str">
        <f>IF(AND(G179&lt;&gt;"",G182&lt;&gt;""),"",IF(G179="1階","入力不要",IF(G179="2階","!入力してください","")))</f>
        <v/>
      </c>
      <c r="I182" s="91"/>
      <c r="J182" s="91"/>
      <c r="K182" s="91"/>
      <c r="L182" s="71"/>
      <c r="M182" s="71"/>
      <c r="N182" s="71"/>
      <c r="O182" s="71"/>
      <c r="P182" s="71"/>
      <c r="Q182" s="71"/>
      <c r="R182" s="71"/>
    </row>
    <row r="183" spans="1:43" s="124" customFormat="1" ht="19.5" customHeight="1" x14ac:dyDescent="0.55000000000000004">
      <c r="A183" s="123"/>
      <c r="B183" s="381"/>
      <c r="C183" s="333"/>
      <c r="D183" s="334"/>
      <c r="E183" s="337"/>
      <c r="F183" s="122" t="s">
        <v>267</v>
      </c>
      <c r="G183" s="80"/>
      <c r="H183" s="76" t="str">
        <f>IF(AND(G179&lt;&gt;"",G183&lt;&gt;""),"",IF(G179="1階","入力不要",IF(G179="2階","!入力してください","")))</f>
        <v/>
      </c>
      <c r="I183" s="91"/>
      <c r="J183" s="91"/>
      <c r="K183" s="91"/>
      <c r="L183" s="71"/>
      <c r="M183" s="71"/>
      <c r="N183" s="71"/>
      <c r="O183" s="71"/>
      <c r="P183" s="71"/>
      <c r="Q183" s="71"/>
      <c r="R183" s="71"/>
    </row>
    <row r="184" spans="1:43" s="124" customFormat="1" ht="19.5" customHeight="1" x14ac:dyDescent="0.55000000000000004">
      <c r="A184" s="123"/>
      <c r="B184" s="381"/>
      <c r="C184" s="338" t="s">
        <v>246</v>
      </c>
      <c r="D184" s="339"/>
      <c r="E184" s="339"/>
      <c r="F184" s="340"/>
      <c r="G184" s="344"/>
      <c r="H184" s="346" t="str">
        <f>IF(G184="","!入力してください","")</f>
        <v>!入力してください</v>
      </c>
      <c r="I184" s="94" t="s">
        <v>277</v>
      </c>
      <c r="J184" s="91"/>
      <c r="K184" s="91"/>
      <c r="L184" s="71"/>
      <c r="M184" s="71"/>
      <c r="N184" s="71"/>
      <c r="O184" s="71"/>
      <c r="P184" s="71"/>
      <c r="Q184" s="71"/>
      <c r="R184" s="71"/>
    </row>
    <row r="185" spans="1:43" s="124" customFormat="1" ht="19.5" customHeight="1" x14ac:dyDescent="0.55000000000000004">
      <c r="A185" s="123"/>
      <c r="B185" s="381"/>
      <c r="C185" s="341"/>
      <c r="D185" s="342"/>
      <c r="E185" s="342"/>
      <c r="F185" s="343"/>
      <c r="G185" s="345"/>
      <c r="H185" s="347"/>
      <c r="I185" s="94" t="s">
        <v>278</v>
      </c>
      <c r="J185" s="91"/>
      <c r="K185" s="91"/>
      <c r="L185" s="71"/>
      <c r="M185" s="71"/>
      <c r="N185" s="71"/>
      <c r="O185" s="71"/>
      <c r="P185" s="71"/>
      <c r="Q185" s="71"/>
      <c r="R185" s="71"/>
    </row>
    <row r="186" spans="1:43" s="124" customFormat="1" ht="19.5" customHeight="1" thickBot="1" x14ac:dyDescent="0.6">
      <c r="A186" s="253"/>
      <c r="B186" s="381"/>
      <c r="C186" s="373"/>
      <c r="D186" s="374"/>
      <c r="E186" s="374"/>
      <c r="F186" s="375"/>
      <c r="G186" s="376"/>
      <c r="H186" s="372"/>
      <c r="I186" s="94"/>
      <c r="J186" s="91"/>
      <c r="K186" s="91"/>
      <c r="L186" s="71"/>
      <c r="M186" s="71"/>
      <c r="N186" s="71"/>
      <c r="O186" s="71"/>
      <c r="P186" s="71"/>
      <c r="Q186" s="71"/>
      <c r="R186" s="71"/>
    </row>
    <row r="187" spans="1:43" s="255" customFormat="1" ht="19.5" customHeight="1" thickTop="1" x14ac:dyDescent="0.55000000000000004">
      <c r="A187" s="253"/>
      <c r="B187" s="381"/>
      <c r="C187" s="348" t="s">
        <v>454</v>
      </c>
      <c r="D187" s="348"/>
      <c r="E187" s="348"/>
      <c r="F187" s="348"/>
      <c r="G187" s="66"/>
      <c r="H187" s="68" t="str">
        <f t="shared" ref="H187:H202" si="14">IF(G187="","!入力してください","")</f>
        <v>!入力してください</v>
      </c>
      <c r="I187" s="94"/>
      <c r="J187" s="91"/>
      <c r="K187" s="91"/>
      <c r="L187" s="71"/>
      <c r="M187" s="71"/>
      <c r="N187" s="71"/>
      <c r="O187" s="71"/>
      <c r="P187" s="71"/>
      <c r="Q187" s="71"/>
      <c r="R187" s="71"/>
      <c r="AJ187" s="252"/>
      <c r="AK187" s="252"/>
      <c r="AL187" s="252"/>
      <c r="AM187" s="252"/>
      <c r="AN187" s="252"/>
      <c r="AO187" s="99"/>
      <c r="AP187" s="99"/>
      <c r="AQ187" s="99"/>
    </row>
    <row r="188" spans="1:43" s="255" customFormat="1" ht="19.5" customHeight="1" x14ac:dyDescent="0.55000000000000004">
      <c r="A188" s="253"/>
      <c r="B188" s="381"/>
      <c r="C188" s="348" t="s">
        <v>455</v>
      </c>
      <c r="D188" s="348"/>
      <c r="E188" s="348"/>
      <c r="F188" s="348"/>
      <c r="G188" s="66"/>
      <c r="H188" s="68" t="str">
        <f t="shared" si="14"/>
        <v>!入力してください</v>
      </c>
      <c r="I188" s="94" t="s">
        <v>457</v>
      </c>
      <c r="J188" s="91"/>
      <c r="K188" s="91"/>
      <c r="L188" s="71"/>
      <c r="M188" s="71"/>
      <c r="N188" s="71"/>
      <c r="O188" s="71"/>
      <c r="P188" s="71"/>
      <c r="Q188" s="71"/>
      <c r="R188" s="71"/>
      <c r="AJ188" s="252"/>
      <c r="AK188" s="252"/>
      <c r="AL188" s="252"/>
      <c r="AM188" s="252"/>
      <c r="AN188" s="252"/>
      <c r="AO188" s="99"/>
      <c r="AP188" s="99"/>
      <c r="AQ188" s="99"/>
    </row>
    <row r="189" spans="1:43" s="255" customFormat="1" ht="19.5" customHeight="1" x14ac:dyDescent="0.55000000000000004">
      <c r="A189" s="253"/>
      <c r="B189" s="381"/>
      <c r="C189" s="302" t="s">
        <v>456</v>
      </c>
      <c r="D189" s="358" t="s">
        <v>374</v>
      </c>
      <c r="E189" s="358"/>
      <c r="F189" s="358"/>
      <c r="G189" s="66"/>
      <c r="H189" s="68" t="str">
        <f t="shared" si="14"/>
        <v>!入力してください</v>
      </c>
      <c r="J189" s="91"/>
      <c r="K189" s="91"/>
      <c r="L189" s="71"/>
      <c r="M189" s="71"/>
      <c r="N189" s="71"/>
      <c r="O189" s="71"/>
      <c r="P189" s="71"/>
      <c r="Q189" s="71"/>
      <c r="R189" s="71"/>
      <c r="AJ189" s="252"/>
      <c r="AK189" s="252"/>
      <c r="AL189" s="252"/>
      <c r="AM189" s="252"/>
      <c r="AN189" s="252"/>
      <c r="AO189" s="99"/>
      <c r="AP189" s="99"/>
      <c r="AQ189" s="99"/>
    </row>
    <row r="190" spans="1:43" s="255" customFormat="1" ht="19.5" customHeight="1" x14ac:dyDescent="0.55000000000000004">
      <c r="A190" s="253"/>
      <c r="B190" s="381"/>
      <c r="C190" s="313"/>
      <c r="D190" s="358" t="s">
        <v>375</v>
      </c>
      <c r="E190" s="358"/>
      <c r="F190" s="358"/>
      <c r="G190" s="66"/>
      <c r="H190" s="68" t="str">
        <f t="shared" si="14"/>
        <v>!入力してください</v>
      </c>
      <c r="I190" s="94"/>
      <c r="J190" s="91"/>
      <c r="K190" s="91"/>
      <c r="L190" s="71"/>
      <c r="M190" s="71"/>
      <c r="N190" s="71"/>
      <c r="O190" s="71"/>
      <c r="P190" s="71"/>
      <c r="Q190" s="71"/>
      <c r="R190" s="71"/>
      <c r="AJ190" s="252"/>
      <c r="AK190" s="252"/>
      <c r="AL190" s="252"/>
      <c r="AM190" s="252"/>
      <c r="AN190" s="252"/>
      <c r="AO190" s="99"/>
      <c r="AP190" s="99"/>
      <c r="AQ190" s="99"/>
    </row>
    <row r="191" spans="1:43" s="255" customFormat="1" ht="19.5" customHeight="1" x14ac:dyDescent="0.55000000000000004">
      <c r="A191" s="253"/>
      <c r="B191" s="381"/>
      <c r="C191" s="313"/>
      <c r="D191" s="358" t="s">
        <v>376</v>
      </c>
      <c r="E191" s="358"/>
      <c r="F191" s="358"/>
      <c r="G191" s="66"/>
      <c r="H191" s="68" t="str">
        <f t="shared" si="14"/>
        <v>!入力してください</v>
      </c>
      <c r="I191" s="94"/>
      <c r="J191" s="91"/>
      <c r="K191" s="91"/>
      <c r="L191" s="71"/>
      <c r="M191" s="71"/>
      <c r="N191" s="71"/>
      <c r="O191" s="71"/>
      <c r="P191" s="71"/>
      <c r="Q191" s="71"/>
      <c r="R191" s="71"/>
      <c r="AJ191" s="252"/>
      <c r="AK191" s="252"/>
      <c r="AL191" s="252"/>
      <c r="AM191" s="252"/>
      <c r="AN191" s="252"/>
      <c r="AO191" s="99"/>
      <c r="AP191" s="99"/>
      <c r="AQ191" s="99"/>
    </row>
    <row r="192" spans="1:43" s="297" customFormat="1" ht="19.5" customHeight="1" x14ac:dyDescent="0.55000000000000004">
      <c r="A192" s="296"/>
      <c r="B192" s="381"/>
      <c r="C192" s="313"/>
      <c r="D192" s="314" t="s">
        <v>579</v>
      </c>
      <c r="E192" s="350"/>
      <c r="F192" s="315"/>
      <c r="G192" s="66"/>
      <c r="H192" s="68" t="str">
        <f t="shared" si="14"/>
        <v>!入力してください</v>
      </c>
      <c r="I192" s="94"/>
      <c r="J192" s="91"/>
      <c r="K192" s="91"/>
      <c r="L192" s="71"/>
      <c r="M192" s="71"/>
      <c r="N192" s="71"/>
      <c r="O192" s="71"/>
      <c r="P192" s="71"/>
      <c r="Q192" s="71"/>
      <c r="R192" s="71"/>
      <c r="AJ192" s="295"/>
      <c r="AK192" s="295"/>
      <c r="AL192" s="295"/>
      <c r="AM192" s="295"/>
      <c r="AN192" s="295"/>
      <c r="AO192" s="99"/>
      <c r="AP192" s="99"/>
      <c r="AQ192" s="99"/>
    </row>
    <row r="193" spans="1:43" s="297" customFormat="1" ht="19.5" customHeight="1" x14ac:dyDescent="0.55000000000000004">
      <c r="A193" s="296"/>
      <c r="B193" s="381"/>
      <c r="C193" s="313"/>
      <c r="D193" s="314" t="s">
        <v>581</v>
      </c>
      <c r="E193" s="350"/>
      <c r="F193" s="315"/>
      <c r="G193" s="66"/>
      <c r="H193" s="68" t="str">
        <f t="shared" si="14"/>
        <v>!入力してください</v>
      </c>
      <c r="I193" s="94"/>
      <c r="J193" s="91"/>
      <c r="K193" s="91"/>
      <c r="L193" s="71"/>
      <c r="M193" s="71"/>
      <c r="N193" s="71"/>
      <c r="O193" s="71"/>
      <c r="P193" s="71"/>
      <c r="Q193" s="71"/>
      <c r="R193" s="71"/>
      <c r="AJ193" s="295"/>
      <c r="AK193" s="295"/>
      <c r="AL193" s="295"/>
      <c r="AM193" s="295"/>
      <c r="AN193" s="295"/>
      <c r="AO193" s="99"/>
      <c r="AP193" s="99"/>
      <c r="AQ193" s="99"/>
    </row>
    <row r="194" spans="1:43" s="255" customFormat="1" ht="19.5" customHeight="1" x14ac:dyDescent="0.55000000000000004">
      <c r="A194" s="253"/>
      <c r="B194" s="381"/>
      <c r="C194" s="313"/>
      <c r="D194" s="358" t="s">
        <v>377</v>
      </c>
      <c r="E194" s="358"/>
      <c r="F194" s="358"/>
      <c r="G194" s="66"/>
      <c r="H194" s="68" t="str">
        <f t="shared" si="14"/>
        <v>!入力してください</v>
      </c>
      <c r="I194" s="94"/>
      <c r="J194" s="91"/>
      <c r="K194" s="91"/>
      <c r="L194" s="71"/>
      <c r="M194" s="71"/>
      <c r="N194" s="71"/>
      <c r="O194" s="71"/>
      <c r="P194" s="71"/>
      <c r="Q194" s="71"/>
      <c r="R194" s="71"/>
      <c r="AJ194" s="252"/>
      <c r="AK194" s="252"/>
      <c r="AL194" s="252"/>
      <c r="AM194" s="252"/>
      <c r="AN194" s="252"/>
      <c r="AO194" s="99"/>
      <c r="AP194" s="99"/>
      <c r="AQ194" s="99"/>
    </row>
    <row r="195" spans="1:43" s="255" customFormat="1" ht="19.5" customHeight="1" x14ac:dyDescent="0.55000000000000004">
      <c r="A195" s="253"/>
      <c r="B195" s="381"/>
      <c r="C195" s="313"/>
      <c r="D195" s="358" t="s">
        <v>382</v>
      </c>
      <c r="E195" s="358"/>
      <c r="F195" s="358"/>
      <c r="G195" s="66"/>
      <c r="H195" s="68" t="str">
        <f t="shared" si="14"/>
        <v>!入力してください</v>
      </c>
      <c r="I195" s="94"/>
      <c r="J195" s="91"/>
      <c r="K195" s="91"/>
      <c r="L195" s="71"/>
      <c r="M195" s="71"/>
      <c r="N195" s="71"/>
      <c r="O195" s="71"/>
      <c r="P195" s="71"/>
      <c r="Q195" s="71"/>
      <c r="R195" s="71"/>
      <c r="AJ195" s="252"/>
      <c r="AK195" s="252"/>
      <c r="AL195" s="252"/>
      <c r="AM195" s="252"/>
      <c r="AN195" s="252"/>
      <c r="AO195" s="99"/>
      <c r="AP195" s="99"/>
      <c r="AQ195" s="99"/>
    </row>
    <row r="196" spans="1:43" s="255" customFormat="1" ht="19.5" customHeight="1" x14ac:dyDescent="0.55000000000000004">
      <c r="A196" s="253"/>
      <c r="B196" s="381"/>
      <c r="C196" s="313"/>
      <c r="D196" s="358" t="s">
        <v>378</v>
      </c>
      <c r="E196" s="358"/>
      <c r="F196" s="358"/>
      <c r="G196" s="66"/>
      <c r="H196" s="68" t="str">
        <f t="shared" si="14"/>
        <v>!入力してください</v>
      </c>
      <c r="I196" s="94"/>
      <c r="J196" s="91"/>
      <c r="K196" s="91"/>
      <c r="L196" s="71"/>
      <c r="M196" s="71"/>
      <c r="N196" s="71"/>
      <c r="O196" s="71"/>
      <c r="P196" s="71"/>
      <c r="Q196" s="71"/>
      <c r="R196" s="71"/>
      <c r="AJ196" s="252"/>
      <c r="AK196" s="252"/>
      <c r="AL196" s="252"/>
      <c r="AM196" s="252"/>
      <c r="AN196" s="252"/>
      <c r="AO196" s="99"/>
      <c r="AP196" s="99"/>
      <c r="AQ196" s="99"/>
    </row>
    <row r="197" spans="1:43" s="255" customFormat="1" ht="19.5" customHeight="1" x14ac:dyDescent="0.55000000000000004">
      <c r="A197" s="253"/>
      <c r="B197" s="381"/>
      <c r="C197" s="313"/>
      <c r="D197" s="358" t="s">
        <v>536</v>
      </c>
      <c r="E197" s="358"/>
      <c r="F197" s="358"/>
      <c r="G197" s="66"/>
      <c r="H197" s="68" t="str">
        <f t="shared" si="14"/>
        <v>!入力してください</v>
      </c>
      <c r="I197" s="94"/>
      <c r="J197" s="91"/>
      <c r="K197" s="91"/>
      <c r="L197" s="71"/>
      <c r="M197" s="71"/>
      <c r="N197" s="71"/>
      <c r="O197" s="71"/>
      <c r="P197" s="71"/>
      <c r="Q197" s="71"/>
      <c r="R197" s="71"/>
      <c r="AJ197" s="252"/>
      <c r="AK197" s="252"/>
      <c r="AL197" s="252"/>
      <c r="AM197" s="252"/>
      <c r="AN197" s="252"/>
      <c r="AO197" s="99"/>
      <c r="AP197" s="99"/>
      <c r="AQ197" s="99"/>
    </row>
    <row r="198" spans="1:43" s="255" customFormat="1" ht="19.5" customHeight="1" x14ac:dyDescent="0.55000000000000004">
      <c r="A198" s="253"/>
      <c r="B198" s="381"/>
      <c r="C198" s="313"/>
      <c r="D198" s="358" t="s">
        <v>379</v>
      </c>
      <c r="E198" s="358"/>
      <c r="F198" s="358"/>
      <c r="G198" s="66"/>
      <c r="H198" s="68" t="str">
        <f t="shared" si="14"/>
        <v>!入力してください</v>
      </c>
      <c r="I198" s="94"/>
      <c r="J198" s="91"/>
      <c r="K198" s="91"/>
      <c r="L198" s="71"/>
      <c r="M198" s="71"/>
      <c r="N198" s="71"/>
      <c r="O198" s="71"/>
      <c r="P198" s="71"/>
      <c r="Q198" s="71"/>
      <c r="R198" s="71"/>
      <c r="AJ198" s="252"/>
      <c r="AK198" s="252"/>
      <c r="AL198" s="252"/>
      <c r="AM198" s="252"/>
      <c r="AN198" s="252"/>
      <c r="AO198" s="99"/>
      <c r="AP198" s="99"/>
      <c r="AQ198" s="99"/>
    </row>
    <row r="199" spans="1:43" s="255" customFormat="1" ht="19.5" customHeight="1" x14ac:dyDescent="0.55000000000000004">
      <c r="A199" s="253"/>
      <c r="B199" s="381"/>
      <c r="C199" s="313"/>
      <c r="D199" s="358" t="s">
        <v>380</v>
      </c>
      <c r="E199" s="358"/>
      <c r="F199" s="358"/>
      <c r="G199" s="66"/>
      <c r="H199" s="68" t="str">
        <f t="shared" si="14"/>
        <v>!入力してください</v>
      </c>
      <c r="I199" s="94"/>
      <c r="J199" s="91"/>
      <c r="K199" s="91"/>
      <c r="L199" s="71"/>
      <c r="M199" s="71"/>
      <c r="N199" s="71"/>
      <c r="O199" s="71"/>
      <c r="P199" s="71"/>
      <c r="Q199" s="71"/>
      <c r="R199" s="71"/>
      <c r="AJ199" s="252"/>
      <c r="AK199" s="252"/>
      <c r="AL199" s="252"/>
      <c r="AM199" s="252"/>
      <c r="AN199" s="252"/>
      <c r="AO199" s="99"/>
      <c r="AP199" s="99"/>
      <c r="AQ199" s="99"/>
    </row>
    <row r="200" spans="1:43" s="255" customFormat="1" ht="19.5" customHeight="1" x14ac:dyDescent="0.55000000000000004">
      <c r="A200" s="253"/>
      <c r="B200" s="381"/>
      <c r="C200" s="313"/>
      <c r="D200" s="358" t="s">
        <v>381</v>
      </c>
      <c r="E200" s="358"/>
      <c r="F200" s="358"/>
      <c r="G200" s="66"/>
      <c r="H200" s="68" t="str">
        <f t="shared" si="14"/>
        <v>!入力してください</v>
      </c>
      <c r="I200" s="94"/>
      <c r="J200" s="91"/>
      <c r="K200" s="91"/>
      <c r="L200" s="71"/>
      <c r="M200" s="71"/>
      <c r="N200" s="71"/>
      <c r="O200" s="71"/>
      <c r="P200" s="71"/>
      <c r="Q200" s="71"/>
      <c r="R200" s="71"/>
      <c r="AJ200" s="252"/>
      <c r="AK200" s="252"/>
      <c r="AL200" s="252"/>
      <c r="AM200" s="252"/>
      <c r="AN200" s="252"/>
      <c r="AO200" s="99"/>
      <c r="AP200" s="99"/>
      <c r="AQ200" s="99"/>
    </row>
    <row r="201" spans="1:43" s="255" customFormat="1" ht="19.5" customHeight="1" x14ac:dyDescent="0.55000000000000004">
      <c r="A201" s="253"/>
      <c r="B201" s="381"/>
      <c r="C201" s="313"/>
      <c r="D201" s="358" t="s">
        <v>383</v>
      </c>
      <c r="E201" s="358"/>
      <c r="F201" s="358"/>
      <c r="G201" s="66"/>
      <c r="H201" s="68" t="str">
        <f t="shared" si="14"/>
        <v>!入力してください</v>
      </c>
      <c r="I201" s="94"/>
      <c r="J201" s="91"/>
      <c r="K201" s="91"/>
      <c r="L201" s="71"/>
      <c r="M201" s="71"/>
      <c r="N201" s="71"/>
      <c r="O201" s="71"/>
      <c r="P201" s="71"/>
      <c r="Q201" s="71"/>
      <c r="R201" s="71"/>
      <c r="AJ201" s="252"/>
      <c r="AK201" s="252"/>
      <c r="AL201" s="252"/>
      <c r="AM201" s="252"/>
      <c r="AN201" s="252"/>
      <c r="AO201" s="99"/>
      <c r="AP201" s="99"/>
      <c r="AQ201" s="99"/>
    </row>
    <row r="202" spans="1:43" s="255" customFormat="1" ht="19.5" customHeight="1" x14ac:dyDescent="0.55000000000000004">
      <c r="A202" s="253"/>
      <c r="B202" s="381"/>
      <c r="C202" s="303"/>
      <c r="D202" s="358"/>
      <c r="E202" s="358"/>
      <c r="F202" s="358"/>
      <c r="G202" s="226"/>
      <c r="H202" s="68" t="str">
        <f t="shared" si="14"/>
        <v>!入力してください</v>
      </c>
      <c r="I202" s="94" t="s">
        <v>468</v>
      </c>
      <c r="J202" s="91"/>
      <c r="K202" s="91"/>
      <c r="L202" s="71"/>
      <c r="M202" s="71"/>
      <c r="N202" s="71"/>
      <c r="O202" s="71"/>
      <c r="P202" s="71"/>
      <c r="Q202" s="71"/>
      <c r="R202" s="71"/>
      <c r="AJ202" s="252"/>
      <c r="AK202" s="252"/>
      <c r="AL202" s="252"/>
      <c r="AM202" s="252"/>
      <c r="AN202" s="252"/>
      <c r="AO202" s="99"/>
      <c r="AP202" s="99"/>
      <c r="AQ202" s="99"/>
    </row>
    <row r="203" spans="1:43" s="255" customFormat="1" ht="19.5" customHeight="1" x14ac:dyDescent="0.55000000000000004">
      <c r="A203" s="253"/>
      <c r="B203" s="381"/>
      <c r="C203" s="338" t="s">
        <v>469</v>
      </c>
      <c r="D203" s="339"/>
      <c r="E203" s="339"/>
      <c r="F203" s="340"/>
      <c r="G203" s="344"/>
      <c r="H203" s="346" t="str">
        <f>IF(G203="","!入力してください","")</f>
        <v>!入力してください</v>
      </c>
      <c r="I203" s="94"/>
      <c r="J203" s="91"/>
      <c r="K203" s="91"/>
      <c r="L203" s="71"/>
      <c r="M203" s="71"/>
      <c r="N203" s="71"/>
      <c r="O203" s="71"/>
      <c r="P203" s="71"/>
      <c r="Q203" s="71"/>
      <c r="R203" s="71"/>
      <c r="AJ203" s="252"/>
      <c r="AK203" s="252"/>
      <c r="AL203" s="252"/>
      <c r="AM203" s="252"/>
      <c r="AN203" s="252"/>
      <c r="AO203" s="99"/>
      <c r="AP203" s="99"/>
      <c r="AQ203" s="99"/>
    </row>
    <row r="204" spans="1:43" s="255" customFormat="1" ht="19.5" customHeight="1" x14ac:dyDescent="0.55000000000000004">
      <c r="A204" s="253"/>
      <c r="B204" s="381"/>
      <c r="C204" s="341"/>
      <c r="D204" s="342"/>
      <c r="E204" s="342"/>
      <c r="F204" s="343"/>
      <c r="G204" s="345"/>
      <c r="H204" s="347"/>
      <c r="I204" s="94"/>
      <c r="J204" s="91"/>
      <c r="K204" s="91"/>
      <c r="L204" s="71"/>
      <c r="M204" s="71"/>
      <c r="N204" s="71"/>
      <c r="O204" s="71"/>
      <c r="P204" s="71"/>
      <c r="Q204" s="71"/>
      <c r="R204" s="71"/>
      <c r="AJ204" s="252"/>
      <c r="AK204" s="252"/>
      <c r="AL204" s="252"/>
      <c r="AM204" s="252"/>
      <c r="AN204" s="252"/>
      <c r="AO204" s="99"/>
      <c r="AP204" s="99"/>
      <c r="AQ204" s="99"/>
    </row>
    <row r="205" spans="1:43" s="255" customFormat="1" ht="19.5" customHeight="1" thickBot="1" x14ac:dyDescent="0.6">
      <c r="A205" s="253"/>
      <c r="B205" s="381"/>
      <c r="C205" s="373"/>
      <c r="D205" s="374"/>
      <c r="E205" s="374"/>
      <c r="F205" s="375"/>
      <c r="G205" s="376"/>
      <c r="H205" s="372"/>
      <c r="I205" s="94"/>
      <c r="J205" s="91"/>
      <c r="K205" s="91"/>
      <c r="L205" s="71"/>
      <c r="M205" s="71"/>
      <c r="N205" s="71"/>
      <c r="O205" s="71"/>
      <c r="P205" s="71"/>
      <c r="Q205" s="71"/>
      <c r="R205" s="71"/>
      <c r="AJ205" s="252"/>
      <c r="AK205" s="252"/>
      <c r="AL205" s="252"/>
      <c r="AM205" s="252"/>
      <c r="AN205" s="252"/>
      <c r="AO205" s="99"/>
      <c r="AP205" s="99"/>
      <c r="AQ205" s="99"/>
    </row>
    <row r="206" spans="1:43" ht="19.5" customHeight="1" thickTop="1" x14ac:dyDescent="0.55000000000000004">
      <c r="A206" s="53"/>
      <c r="B206" s="53"/>
      <c r="C206" s="368"/>
      <c r="D206" s="369"/>
      <c r="E206" s="369"/>
      <c r="F206" s="369"/>
      <c r="G206" s="369"/>
      <c r="H206" s="369"/>
    </row>
    <row r="207" spans="1:43" ht="19.5" customHeight="1" thickBot="1" x14ac:dyDescent="0.6">
      <c r="A207" s="53"/>
      <c r="B207" s="53"/>
      <c r="C207" s="370"/>
      <c r="D207" s="370"/>
      <c r="E207" s="370"/>
      <c r="F207" s="370"/>
      <c r="G207" s="370"/>
      <c r="H207" s="370"/>
    </row>
    <row r="208" spans="1:43" s="124" customFormat="1" ht="19.5" customHeight="1" thickTop="1" x14ac:dyDescent="0.55000000000000004">
      <c r="A208" s="123"/>
      <c r="B208" s="299" t="s">
        <v>295</v>
      </c>
      <c r="C208" s="300"/>
      <c r="D208" s="300"/>
      <c r="E208" s="300"/>
      <c r="F208" s="300"/>
      <c r="G208" s="300"/>
      <c r="H208" s="301"/>
      <c r="I208" s="94" t="s">
        <v>313</v>
      </c>
      <c r="J208" s="91"/>
      <c r="K208" s="91"/>
      <c r="L208" s="71"/>
      <c r="M208" s="71"/>
      <c r="N208" s="71"/>
      <c r="O208" s="71"/>
      <c r="P208" s="71"/>
      <c r="Q208" s="71"/>
      <c r="R208" s="71"/>
    </row>
    <row r="209" spans="1:18" s="216" customFormat="1" ht="19.5" customHeight="1" x14ac:dyDescent="0.55000000000000004">
      <c r="A209" s="215"/>
      <c r="B209" s="354"/>
      <c r="C209" s="302" t="s">
        <v>499</v>
      </c>
      <c r="D209" s="359" t="s">
        <v>297</v>
      </c>
      <c r="E209" s="360"/>
      <c r="F209" s="361"/>
      <c r="G209" s="155">
        <f>SUM(G210:G216)*1.1</f>
        <v>0</v>
      </c>
      <c r="H209" s="68" t="s">
        <v>286</v>
      </c>
      <c r="I209" s="94" t="s">
        <v>287</v>
      </c>
      <c r="J209" s="91"/>
      <c r="K209" s="91"/>
      <c r="L209" s="71"/>
      <c r="M209" s="71"/>
      <c r="N209" s="71"/>
      <c r="O209" s="71"/>
      <c r="P209" s="71"/>
      <c r="Q209" s="71"/>
      <c r="R209" s="71"/>
    </row>
    <row r="210" spans="1:18" s="216" customFormat="1" ht="19.5" customHeight="1" x14ac:dyDescent="0.55000000000000004">
      <c r="A210" s="215"/>
      <c r="B210" s="354"/>
      <c r="C210" s="313"/>
      <c r="D210" s="356"/>
      <c r="E210" s="304" t="s">
        <v>298</v>
      </c>
      <c r="F210" s="305"/>
      <c r="G210" s="96"/>
      <c r="H210" s="87" t="str">
        <f>IF(G210="","!入力してください","")</f>
        <v>!入力してください</v>
      </c>
      <c r="I210" s="94"/>
      <c r="J210" s="91"/>
      <c r="K210" s="91"/>
      <c r="L210" s="71"/>
      <c r="M210" s="71"/>
      <c r="N210" s="71"/>
      <c r="O210" s="71"/>
      <c r="P210" s="71"/>
      <c r="Q210" s="71"/>
      <c r="R210" s="71"/>
    </row>
    <row r="211" spans="1:18" s="216" customFormat="1" ht="19.5" customHeight="1" x14ac:dyDescent="0.55000000000000004">
      <c r="A211" s="215"/>
      <c r="B211" s="354"/>
      <c r="C211" s="313"/>
      <c r="D211" s="356"/>
      <c r="E211" s="304" t="s">
        <v>299</v>
      </c>
      <c r="F211" s="305"/>
      <c r="G211" s="96"/>
      <c r="H211" s="87" t="str">
        <f t="shared" ref="H211:H216" si="15">IF(G211="","!入力してください","")</f>
        <v>!入力してください</v>
      </c>
      <c r="I211" s="94"/>
      <c r="J211" s="91"/>
      <c r="K211" s="91"/>
      <c r="L211" s="71"/>
      <c r="M211" s="71"/>
      <c r="N211" s="71"/>
      <c r="O211" s="71"/>
      <c r="P211" s="71"/>
      <c r="Q211" s="71"/>
      <c r="R211" s="71"/>
    </row>
    <row r="212" spans="1:18" s="216" customFormat="1" ht="19.5" customHeight="1" x14ac:dyDescent="0.55000000000000004">
      <c r="A212" s="215"/>
      <c r="B212" s="354"/>
      <c r="C212" s="313"/>
      <c r="D212" s="356"/>
      <c r="E212" s="304" t="s">
        <v>300</v>
      </c>
      <c r="F212" s="305"/>
      <c r="G212" s="96"/>
      <c r="H212" s="87" t="str">
        <f t="shared" si="15"/>
        <v>!入力してください</v>
      </c>
      <c r="I212" s="94"/>
      <c r="J212" s="91"/>
      <c r="K212" s="91"/>
      <c r="L212" s="71"/>
      <c r="M212" s="71"/>
      <c r="N212" s="71"/>
      <c r="O212" s="71"/>
      <c r="P212" s="71"/>
      <c r="Q212" s="71"/>
      <c r="R212" s="71"/>
    </row>
    <row r="213" spans="1:18" s="216" customFormat="1" ht="19.5" customHeight="1" x14ac:dyDescent="0.55000000000000004">
      <c r="A213" s="215"/>
      <c r="B213" s="354"/>
      <c r="C213" s="313"/>
      <c r="D213" s="356"/>
      <c r="E213" s="307" t="s">
        <v>301</v>
      </c>
      <c r="F213" s="309"/>
      <c r="G213" s="96"/>
      <c r="H213" s="87" t="str">
        <f t="shared" si="15"/>
        <v>!入力してください</v>
      </c>
      <c r="I213" s="94"/>
      <c r="J213" s="91"/>
      <c r="K213" s="91"/>
      <c r="L213" s="71"/>
      <c r="M213" s="71"/>
      <c r="N213" s="71"/>
      <c r="O213" s="71"/>
      <c r="P213" s="71"/>
      <c r="Q213" s="71"/>
      <c r="R213" s="71"/>
    </row>
    <row r="214" spans="1:18" s="216" customFormat="1" ht="19.5" customHeight="1" x14ac:dyDescent="0.55000000000000004">
      <c r="A214" s="215"/>
      <c r="B214" s="354"/>
      <c r="C214" s="313"/>
      <c r="D214" s="356"/>
      <c r="E214" s="304" t="s">
        <v>302</v>
      </c>
      <c r="F214" s="305"/>
      <c r="G214" s="96"/>
      <c r="H214" s="87" t="str">
        <f t="shared" si="15"/>
        <v>!入力してください</v>
      </c>
      <c r="I214" s="94"/>
      <c r="J214" s="91"/>
      <c r="K214" s="91"/>
      <c r="L214" s="71"/>
      <c r="M214" s="71"/>
      <c r="N214" s="71"/>
      <c r="O214" s="71"/>
      <c r="P214" s="71"/>
      <c r="Q214" s="71"/>
      <c r="R214" s="71"/>
    </row>
    <row r="215" spans="1:18" s="216" customFormat="1" ht="19.5" customHeight="1" x14ac:dyDescent="0.55000000000000004">
      <c r="A215" s="215"/>
      <c r="B215" s="354"/>
      <c r="C215" s="313"/>
      <c r="D215" s="356"/>
      <c r="E215" s="304" t="s">
        <v>303</v>
      </c>
      <c r="F215" s="305"/>
      <c r="G215" s="96"/>
      <c r="H215" s="87" t="str">
        <f t="shared" si="15"/>
        <v>!入力してください</v>
      </c>
      <c r="I215" s="94"/>
      <c r="J215" s="91"/>
      <c r="K215" s="91"/>
      <c r="L215" s="71"/>
      <c r="M215" s="71"/>
      <c r="N215" s="71"/>
      <c r="O215" s="71"/>
      <c r="P215" s="71"/>
      <c r="Q215" s="71"/>
      <c r="R215" s="71"/>
    </row>
    <row r="216" spans="1:18" s="216" customFormat="1" ht="19.5" customHeight="1" x14ac:dyDescent="0.55000000000000004">
      <c r="A216" s="215"/>
      <c r="B216" s="354"/>
      <c r="C216" s="313"/>
      <c r="D216" s="357"/>
      <c r="E216" s="304" t="s">
        <v>304</v>
      </c>
      <c r="F216" s="305"/>
      <c r="G216" s="96"/>
      <c r="H216" s="87" t="str">
        <f t="shared" si="15"/>
        <v>!入力してください</v>
      </c>
      <c r="I216" s="94"/>
      <c r="J216" s="91"/>
      <c r="K216" s="91"/>
      <c r="L216" s="71"/>
      <c r="M216" s="71"/>
      <c r="N216" s="71"/>
      <c r="O216" s="71"/>
      <c r="P216" s="71"/>
      <c r="Q216" s="71"/>
      <c r="R216" s="71"/>
    </row>
    <row r="217" spans="1:18" s="216" customFormat="1" ht="19.5" customHeight="1" x14ac:dyDescent="0.55000000000000004">
      <c r="A217" s="215"/>
      <c r="B217" s="354"/>
      <c r="C217" s="303"/>
      <c r="D217" s="304" t="s">
        <v>305</v>
      </c>
      <c r="E217" s="306"/>
      <c r="F217" s="305"/>
      <c r="G217" s="96"/>
      <c r="H217" s="87" t="str">
        <f>IF(G217="","!入力してください","")</f>
        <v>!入力してください</v>
      </c>
      <c r="I217" s="94" t="s">
        <v>229</v>
      </c>
      <c r="J217" s="91"/>
      <c r="K217" s="91"/>
      <c r="L217" s="71"/>
      <c r="M217" s="71"/>
      <c r="N217" s="71"/>
      <c r="O217" s="71"/>
      <c r="P217" s="71"/>
      <c r="Q217" s="71"/>
      <c r="R217" s="71"/>
    </row>
    <row r="218" spans="1:18" s="216" customFormat="1" ht="19.5" customHeight="1" x14ac:dyDescent="0.55000000000000004">
      <c r="A218" s="215"/>
      <c r="B218" s="354"/>
      <c r="C218" s="302" t="s">
        <v>192</v>
      </c>
      <c r="D218" s="304" t="s">
        <v>306</v>
      </c>
      <c r="E218" s="306"/>
      <c r="F218" s="305"/>
      <c r="G218" s="96"/>
      <c r="H218" s="87" t="str">
        <f>IF(G218="","!入力してください","")</f>
        <v>!入力してください</v>
      </c>
      <c r="I218" s="91"/>
      <c r="J218" s="91"/>
      <c r="K218" s="91"/>
      <c r="L218" s="71"/>
      <c r="M218" s="71"/>
      <c r="N218" s="71"/>
      <c r="O218" s="71"/>
      <c r="P218" s="71"/>
      <c r="Q218" s="71"/>
      <c r="R218" s="71"/>
    </row>
    <row r="219" spans="1:18" s="216" customFormat="1" ht="19.5" customHeight="1" x14ac:dyDescent="0.55000000000000004">
      <c r="A219" s="215"/>
      <c r="B219" s="354"/>
      <c r="C219" s="303"/>
      <c r="D219" s="304" t="s">
        <v>296</v>
      </c>
      <c r="E219" s="306"/>
      <c r="F219" s="305"/>
      <c r="G219" s="96"/>
      <c r="H219" s="87" t="str">
        <f>IF(G219="","!入力してください","")</f>
        <v>!入力してください</v>
      </c>
      <c r="I219" s="91"/>
      <c r="J219" s="91"/>
      <c r="K219" s="91"/>
      <c r="L219" s="71"/>
      <c r="M219" s="71"/>
      <c r="N219" s="71"/>
      <c r="O219" s="71"/>
      <c r="P219" s="71"/>
      <c r="Q219" s="71"/>
      <c r="R219" s="71"/>
    </row>
    <row r="220" spans="1:18" s="216" customFormat="1" ht="19.5" customHeight="1" x14ac:dyDescent="0.55000000000000004">
      <c r="A220" s="215"/>
      <c r="B220" s="354"/>
      <c r="C220" s="302" t="s">
        <v>498</v>
      </c>
      <c r="D220" s="302" t="s">
        <v>516</v>
      </c>
      <c r="E220" s="314" t="s">
        <v>514</v>
      </c>
      <c r="F220" s="315"/>
      <c r="G220" s="221">
        <f>IF(AND(G187="省エネ基準レベル相当",G188="全体改修"),'別紙2（省エネ基準）'!N51,IF(AND(G187="ZEHレベル水準相当",G188="全体改修"),'別紙2（ZEH水準）'!N51,IF(AND(G187="省エネ基準レベル相当",G188="部分改修"),'別紙2（省エネ基準）'!N51,IF(AND(G187="ZEHレベル水準相当",G188="部分改修"),'別紙2（ZEH水準）'!N51,0))))</f>
        <v>0</v>
      </c>
      <c r="H220" s="87" t="s">
        <v>449</v>
      </c>
      <c r="I220" s="94" t="s">
        <v>500</v>
      </c>
      <c r="J220" s="91"/>
      <c r="K220" s="91"/>
      <c r="L220" s="71"/>
      <c r="M220" s="71"/>
      <c r="N220" s="71"/>
      <c r="O220" s="71"/>
      <c r="P220" s="71"/>
      <c r="Q220" s="71"/>
      <c r="R220" s="71"/>
    </row>
    <row r="221" spans="1:18" s="255" customFormat="1" ht="19.5" customHeight="1" x14ac:dyDescent="0.55000000000000004">
      <c r="A221" s="253"/>
      <c r="B221" s="354"/>
      <c r="C221" s="313"/>
      <c r="D221" s="303"/>
      <c r="E221" s="314" t="s">
        <v>515</v>
      </c>
      <c r="F221" s="315"/>
      <c r="G221" s="221">
        <f>IF(AND(G187="省エネ基準レベル相当",G188="全体改修"),'別紙2（省エネ基準）'!N52,IF(AND(G187="ZEHレベル水準相当",G188="全体改修"),'別紙2（ZEH水準）'!N52,IF(AND(G187="省エネ基準レベル相当",G188="部分改修"),'別紙2（省エネ基準）'!N52,IF(AND(G187="ZEHレベル水準相当",G188="部分改修"),'別紙2（ZEH水準）'!N52,0))))</f>
        <v>0</v>
      </c>
      <c r="H221" s="87"/>
      <c r="I221" s="94"/>
      <c r="J221" s="91"/>
      <c r="K221" s="91"/>
      <c r="L221" s="71"/>
      <c r="M221" s="71"/>
      <c r="N221" s="71"/>
      <c r="O221" s="71"/>
      <c r="P221" s="71"/>
      <c r="Q221" s="71"/>
      <c r="R221" s="71"/>
    </row>
    <row r="222" spans="1:18" s="216" customFormat="1" ht="19.5" customHeight="1" x14ac:dyDescent="0.55000000000000004">
      <c r="A222" s="215"/>
      <c r="B222" s="354"/>
      <c r="C222" s="313"/>
      <c r="D222" s="304" t="s">
        <v>305</v>
      </c>
      <c r="E222" s="306"/>
      <c r="F222" s="305"/>
      <c r="G222" s="96"/>
      <c r="H222" s="87" t="str">
        <f>IF(G222="","!入力してください","")</f>
        <v>!入力してください</v>
      </c>
      <c r="I222" s="94" t="s">
        <v>229</v>
      </c>
      <c r="J222" s="91"/>
      <c r="K222" s="91"/>
      <c r="L222" s="71"/>
      <c r="M222" s="71"/>
      <c r="N222" s="71"/>
      <c r="O222" s="71"/>
      <c r="P222" s="71"/>
      <c r="Q222" s="71"/>
      <c r="R222" s="71"/>
    </row>
    <row r="223" spans="1:18" s="216" customFormat="1" ht="19.5" customHeight="1" x14ac:dyDescent="0.55000000000000004">
      <c r="A223" s="215"/>
      <c r="B223" s="354"/>
      <c r="C223" s="313"/>
      <c r="D223" s="302" t="s">
        <v>393</v>
      </c>
      <c r="E223" s="304" t="s">
        <v>512</v>
      </c>
      <c r="F223" s="305"/>
      <c r="G223" s="221">
        <f>IF(AND(G187="省エネ基準レベル相当",G188="全体改修"),'別紙2（省エネ基準）'!L51,IF(AND(G187="ZEHレベル水準相当",G188="全体改修"),'別紙2（ZEH水準）'!L51,IF(AND(G187="省エネ基準レベル相当",G188="部分改修"),'別紙2（省エネ基準）'!L51,IF(AND(G187="ZEHレベル水準相当",G188="部分改修"),'別紙2（ZEH水準）'!L51,0))))</f>
        <v>0</v>
      </c>
      <c r="H223" s="68" t="s">
        <v>286</v>
      </c>
      <c r="I223" s="94" t="s">
        <v>450</v>
      </c>
      <c r="J223" s="91"/>
      <c r="K223" s="91"/>
      <c r="L223" s="71"/>
      <c r="M223" s="71"/>
      <c r="N223" s="71"/>
      <c r="O223" s="71"/>
      <c r="P223" s="71"/>
      <c r="Q223" s="71"/>
      <c r="R223" s="71"/>
    </row>
    <row r="224" spans="1:18" s="216" customFormat="1" ht="19.5" customHeight="1" x14ac:dyDescent="0.55000000000000004">
      <c r="A224" s="215"/>
      <c r="B224" s="354"/>
      <c r="C224" s="303"/>
      <c r="D224" s="303"/>
      <c r="E224" s="304" t="s">
        <v>513</v>
      </c>
      <c r="F224" s="305"/>
      <c r="G224" s="221">
        <f>IF(AND(G187="省エネ基準レベル相当",G188="全体改修"),'別紙2（省エネ基準）'!L52,IF(AND(G187="ZEHレベル水準相当",G188="全体改修"),'別紙2（ZEH水準）'!L52,IF(AND(G187="省エネ基準レベル相当",G188="部分改修"),'別紙2（省エネ基準）'!L52,IF(AND(G187="ZEHレベル水準相当",G188="部分改修"),'別紙2（ZEH水準）'!L52,0))))</f>
        <v>0</v>
      </c>
      <c r="H224" s="68" t="s">
        <v>286</v>
      </c>
      <c r="I224" s="94" t="s">
        <v>450</v>
      </c>
      <c r="J224" s="91"/>
      <c r="K224" s="91"/>
      <c r="L224" s="71"/>
      <c r="M224" s="71"/>
      <c r="N224" s="71"/>
      <c r="O224" s="71"/>
      <c r="P224" s="71"/>
      <c r="Q224" s="71"/>
      <c r="R224" s="71"/>
    </row>
    <row r="225" spans="1:18" s="216" customFormat="1" ht="19.5" customHeight="1" x14ac:dyDescent="0.55000000000000004">
      <c r="A225" s="215"/>
      <c r="B225" s="354"/>
      <c r="C225" s="365" t="s">
        <v>194</v>
      </c>
      <c r="D225" s="310" t="s">
        <v>195</v>
      </c>
      <c r="E225" s="311"/>
      <c r="F225" s="312"/>
      <c r="G225" s="74">
        <f>ROUNDDOWN(MIN(900000,ROUNDDOWN(G209*0.8*0.9,-3)),-3)</f>
        <v>0</v>
      </c>
      <c r="H225" s="68" t="s">
        <v>286</v>
      </c>
      <c r="I225" s="91"/>
      <c r="J225" s="91"/>
      <c r="K225" s="91"/>
      <c r="L225" s="71"/>
      <c r="M225" s="71"/>
      <c r="N225" s="71"/>
      <c r="O225" s="71"/>
      <c r="P225" s="71"/>
      <c r="Q225" s="71"/>
      <c r="R225" s="71"/>
    </row>
    <row r="226" spans="1:18" s="216" customFormat="1" ht="19.5" customHeight="1" x14ac:dyDescent="0.55000000000000004">
      <c r="A226" s="215"/>
      <c r="B226" s="354"/>
      <c r="C226" s="366"/>
      <c r="D226" s="307" t="s">
        <v>311</v>
      </c>
      <c r="E226" s="308"/>
      <c r="F226" s="309"/>
      <c r="G226" s="74">
        <f>ROUNDDOWN(MIN(100000,ROUNDDOWN(G218*2/3,-3),ROUNDDOWN(G209*0.8*0.1,-3)),-3)</f>
        <v>0</v>
      </c>
      <c r="H226" s="68" t="s">
        <v>286</v>
      </c>
      <c r="I226" s="91"/>
      <c r="J226" s="91"/>
      <c r="K226" s="91"/>
      <c r="L226" s="71"/>
      <c r="M226" s="71"/>
      <c r="N226" s="71"/>
      <c r="O226" s="71"/>
      <c r="P226" s="71"/>
      <c r="Q226" s="71"/>
      <c r="R226" s="71"/>
    </row>
    <row r="227" spans="1:18" s="216" customFormat="1" ht="19.5" customHeight="1" thickBot="1" x14ac:dyDescent="0.6">
      <c r="A227" s="215"/>
      <c r="B227" s="355"/>
      <c r="C227" s="367"/>
      <c r="D227" s="362" t="s">
        <v>451</v>
      </c>
      <c r="E227" s="363"/>
      <c r="F227" s="364"/>
      <c r="G227" s="263">
        <f>IF(AND(G187="省エネ基準レベル相当",G188="全体改修"),'別紙2（省エネ基準）'!N48,IF(AND(G187="ZEHレベル水準相当",G188="全体改修"),'別紙2（ZEH水準）'!N48,IF(AND(G187="省エネ基準レベル相当",G188="部分改修"),'別紙2（省エネ基準）'!N48,IF(AND(G187="ZEHレベル水準相当",G188="部分改修"),'別紙2（ZEH水準）'!N48,0))))</f>
        <v>0</v>
      </c>
      <c r="H227" s="177" t="s">
        <v>286</v>
      </c>
      <c r="I227" s="91"/>
      <c r="J227" s="91"/>
      <c r="K227" s="91"/>
      <c r="L227" s="71"/>
      <c r="M227" s="71"/>
      <c r="N227" s="71"/>
      <c r="O227" s="71"/>
      <c r="P227" s="71"/>
      <c r="Q227" s="71"/>
      <c r="R227" s="71"/>
    </row>
    <row r="228" spans="1:18" s="124" customFormat="1" ht="19.5" customHeight="1" thickTop="1" x14ac:dyDescent="0.55000000000000004">
      <c r="A228" s="123"/>
      <c r="B228" s="147"/>
      <c r="C228" s="148"/>
      <c r="D228" s="148"/>
      <c r="E228" s="148"/>
      <c r="F228" s="148"/>
      <c r="G228" s="148"/>
      <c r="H228" s="149"/>
      <c r="I228" s="91"/>
      <c r="J228" s="91"/>
      <c r="K228" s="91"/>
      <c r="L228" s="71"/>
      <c r="M228" s="71"/>
      <c r="N228" s="71"/>
      <c r="O228" s="71"/>
      <c r="P228" s="71"/>
      <c r="Q228" s="71"/>
      <c r="R228" s="71"/>
    </row>
    <row r="229" spans="1:18" s="124" customFormat="1" ht="19.5" customHeight="1" x14ac:dyDescent="0.55000000000000004">
      <c r="A229" s="123"/>
      <c r="B229" s="148"/>
      <c r="C229" s="148"/>
      <c r="D229" s="148"/>
      <c r="E229" s="148"/>
      <c r="F229" s="148"/>
      <c r="G229" s="148"/>
      <c r="H229" s="149"/>
      <c r="I229" s="91"/>
      <c r="J229" s="91"/>
      <c r="K229" s="91"/>
      <c r="L229" s="71"/>
      <c r="M229" s="71"/>
      <c r="N229" s="71"/>
      <c r="O229" s="71"/>
      <c r="P229" s="71"/>
      <c r="Q229" s="71"/>
      <c r="R229" s="71"/>
    </row>
  </sheetData>
  <mergeCells count="217">
    <mergeCell ref="D135:F135"/>
    <mergeCell ref="D136:F136"/>
    <mergeCell ref="D137:F138"/>
    <mergeCell ref="C139:F141"/>
    <mergeCell ref="C187:F187"/>
    <mergeCell ref="B144:H145"/>
    <mergeCell ref="B146:H146"/>
    <mergeCell ref="B147:B153"/>
    <mergeCell ref="C147:C149"/>
    <mergeCell ref="D147:F147"/>
    <mergeCell ref="D148:F148"/>
    <mergeCell ref="D149:F149"/>
    <mergeCell ref="C150:F150"/>
    <mergeCell ref="C151:C153"/>
    <mergeCell ref="B173:B175"/>
    <mergeCell ref="C173:C175"/>
    <mergeCell ref="D173:F173"/>
    <mergeCell ref="D174:F174"/>
    <mergeCell ref="D175:F175"/>
    <mergeCell ref="B164:H165"/>
    <mergeCell ref="B167:B169"/>
    <mergeCell ref="C167:C169"/>
    <mergeCell ref="D167:F167"/>
    <mergeCell ref="D168:F168"/>
    <mergeCell ref="E100:E102"/>
    <mergeCell ref="E103:E107"/>
    <mergeCell ref="D133:F133"/>
    <mergeCell ref="B52:H52"/>
    <mergeCell ref="B79:H79"/>
    <mergeCell ref="B80:B81"/>
    <mergeCell ref="C80:C81"/>
    <mergeCell ref="D80:F80"/>
    <mergeCell ref="D81:F81"/>
    <mergeCell ref="B84:H84"/>
    <mergeCell ref="B100:B141"/>
    <mergeCell ref="E70:E72"/>
    <mergeCell ref="E73:E75"/>
    <mergeCell ref="C76:F76"/>
    <mergeCell ref="B53:B66"/>
    <mergeCell ref="C53:F53"/>
    <mergeCell ref="C54:F54"/>
    <mergeCell ref="C55:E57"/>
    <mergeCell ref="C58:F58"/>
    <mergeCell ref="C59:F59"/>
    <mergeCell ref="C60:E62"/>
    <mergeCell ref="C63:F63"/>
    <mergeCell ref="C70:D75"/>
    <mergeCell ref="D134:F134"/>
    <mergeCell ref="AJ112:AN112"/>
    <mergeCell ref="AJ115:AN115"/>
    <mergeCell ref="AJ119:AN119"/>
    <mergeCell ref="AJ148:AO148"/>
    <mergeCell ref="C123:F123"/>
    <mergeCell ref="C124:F124"/>
    <mergeCell ref="D125:F125"/>
    <mergeCell ref="D126:F126"/>
    <mergeCell ref="E89:F89"/>
    <mergeCell ref="E90:F90"/>
    <mergeCell ref="D89:D90"/>
    <mergeCell ref="C125:C138"/>
    <mergeCell ref="H139:H141"/>
    <mergeCell ref="G139:G141"/>
    <mergeCell ref="D127:F127"/>
    <mergeCell ref="D95:F95"/>
    <mergeCell ref="D96:F96"/>
    <mergeCell ref="C94:C96"/>
    <mergeCell ref="D94:F94"/>
    <mergeCell ref="D128:F128"/>
    <mergeCell ref="D129:F129"/>
    <mergeCell ref="D130:F130"/>
    <mergeCell ref="D131:F131"/>
    <mergeCell ref="D132:F132"/>
    <mergeCell ref="D21:F21"/>
    <mergeCell ref="B3:H4"/>
    <mergeCell ref="B5:H5"/>
    <mergeCell ref="B6:B14"/>
    <mergeCell ref="C6:F6"/>
    <mergeCell ref="C7:F7"/>
    <mergeCell ref="C8:F8"/>
    <mergeCell ref="C9:F9"/>
    <mergeCell ref="C10:C13"/>
    <mergeCell ref="D10:F10"/>
    <mergeCell ref="D11:F11"/>
    <mergeCell ref="D12:F12"/>
    <mergeCell ref="D13:F13"/>
    <mergeCell ref="C14:F14"/>
    <mergeCell ref="B17:H17"/>
    <mergeCell ref="C18:F18"/>
    <mergeCell ref="C19:F19"/>
    <mergeCell ref="B18:B28"/>
    <mergeCell ref="D28:F28"/>
    <mergeCell ref="D22:F22"/>
    <mergeCell ref="D23:F23"/>
    <mergeCell ref="D24:D27"/>
    <mergeCell ref="E24:F24"/>
    <mergeCell ref="D20:F20"/>
    <mergeCell ref="C36:C42"/>
    <mergeCell ref="C44:C49"/>
    <mergeCell ref="E25:F25"/>
    <mergeCell ref="E26:F26"/>
    <mergeCell ref="E27:F27"/>
    <mergeCell ref="D47:F47"/>
    <mergeCell ref="D48:F48"/>
    <mergeCell ref="D49:F49"/>
    <mergeCell ref="D36:F36"/>
    <mergeCell ref="D37:F37"/>
    <mergeCell ref="D44:F44"/>
    <mergeCell ref="D45:F45"/>
    <mergeCell ref="D46:F46"/>
    <mergeCell ref="D38:F38"/>
    <mergeCell ref="D39:F39"/>
    <mergeCell ref="D40:F40"/>
    <mergeCell ref="D41:F41"/>
    <mergeCell ref="D42:F42"/>
    <mergeCell ref="B33:H33"/>
    <mergeCell ref="B34:B49"/>
    <mergeCell ref="C34:F34"/>
    <mergeCell ref="C35:F35"/>
    <mergeCell ref="C43:F43"/>
    <mergeCell ref="C20:C28"/>
    <mergeCell ref="C64:F64"/>
    <mergeCell ref="C65:F65"/>
    <mergeCell ref="C66:F66"/>
    <mergeCell ref="B69:H69"/>
    <mergeCell ref="B70:B76"/>
    <mergeCell ref="D200:F200"/>
    <mergeCell ref="D190:F190"/>
    <mergeCell ref="D191:F191"/>
    <mergeCell ref="D194:F194"/>
    <mergeCell ref="B179:B205"/>
    <mergeCell ref="C189:C202"/>
    <mergeCell ref="D189:F189"/>
    <mergeCell ref="D151:F151"/>
    <mergeCell ref="D152:F152"/>
    <mergeCell ref="D153:F153"/>
    <mergeCell ref="B166:H166"/>
    <mergeCell ref="B156:H156"/>
    <mergeCell ref="B157:B161"/>
    <mergeCell ref="C157:F157"/>
    <mergeCell ref="C158:F158"/>
    <mergeCell ref="C159:F159"/>
    <mergeCell ref="C160:F160"/>
    <mergeCell ref="C161:F161"/>
    <mergeCell ref="C100:D107"/>
    <mergeCell ref="D169:F169"/>
    <mergeCell ref="B172:H172"/>
    <mergeCell ref="B178:H178"/>
    <mergeCell ref="C188:F188"/>
    <mergeCell ref="D195:F195"/>
    <mergeCell ref="H184:H186"/>
    <mergeCell ref="C203:F205"/>
    <mergeCell ref="G203:G205"/>
    <mergeCell ref="H203:H205"/>
    <mergeCell ref="C179:D183"/>
    <mergeCell ref="E180:E183"/>
    <mergeCell ref="C184:F186"/>
    <mergeCell ref="G184:G186"/>
    <mergeCell ref="D192:F192"/>
    <mergeCell ref="D193:F193"/>
    <mergeCell ref="D196:F196"/>
    <mergeCell ref="D197:F197"/>
    <mergeCell ref="D198:F198"/>
    <mergeCell ref="D199:F199"/>
    <mergeCell ref="D218:F218"/>
    <mergeCell ref="C218:C219"/>
    <mergeCell ref="D217:F217"/>
    <mergeCell ref="D209:F209"/>
    <mergeCell ref="C209:C217"/>
    <mergeCell ref="D201:F202"/>
    <mergeCell ref="C206:H207"/>
    <mergeCell ref="E215:F215"/>
    <mergeCell ref="E212:F212"/>
    <mergeCell ref="E216:F216"/>
    <mergeCell ref="E210:F210"/>
    <mergeCell ref="A1:G1"/>
    <mergeCell ref="A2:F2"/>
    <mergeCell ref="B99:H99"/>
    <mergeCell ref="C109:E110"/>
    <mergeCell ref="C108:F108"/>
    <mergeCell ref="C111:D119"/>
    <mergeCell ref="E112:E115"/>
    <mergeCell ref="E116:E119"/>
    <mergeCell ref="C120:F122"/>
    <mergeCell ref="G120:G122"/>
    <mergeCell ref="H120:H122"/>
    <mergeCell ref="D91:F91"/>
    <mergeCell ref="C89:C93"/>
    <mergeCell ref="D92:D93"/>
    <mergeCell ref="E92:F92"/>
    <mergeCell ref="E93:F93"/>
    <mergeCell ref="C85:C86"/>
    <mergeCell ref="D85:F85"/>
    <mergeCell ref="D86:F86"/>
    <mergeCell ref="C87:C88"/>
    <mergeCell ref="D87:F87"/>
    <mergeCell ref="D88:F88"/>
    <mergeCell ref="C29:F29"/>
    <mergeCell ref="C30:F30"/>
    <mergeCell ref="B208:H208"/>
    <mergeCell ref="D223:D224"/>
    <mergeCell ref="E223:F223"/>
    <mergeCell ref="E224:F224"/>
    <mergeCell ref="D219:F219"/>
    <mergeCell ref="D220:D221"/>
    <mergeCell ref="D226:F226"/>
    <mergeCell ref="D225:F225"/>
    <mergeCell ref="C220:C224"/>
    <mergeCell ref="D222:F222"/>
    <mergeCell ref="E220:F220"/>
    <mergeCell ref="E221:F221"/>
    <mergeCell ref="B209:B227"/>
    <mergeCell ref="E214:F214"/>
    <mergeCell ref="E211:F211"/>
    <mergeCell ref="E213:F213"/>
    <mergeCell ref="D210:D216"/>
    <mergeCell ref="D227:F227"/>
    <mergeCell ref="C225:C227"/>
  </mergeCells>
  <phoneticPr fontId="1"/>
  <dataValidations xWindow="358" yWindow="641" count="14">
    <dataValidation type="list" allowBlank="1" showErrorMessage="1" promptTitle="チェックで確認" prompt="✓か空白を選択してください" sqref="G34:G35 G18 G29:G30" xr:uid="{00000000-0002-0000-0000-000000000000}">
      <formula1>"○,✕"</formula1>
    </dataValidation>
    <dataValidation type="list" allowBlank="1" showErrorMessage="1" promptTitle="土地区画整理事業" prompt="内か外を選択してください" sqref="G80" xr:uid="{00000000-0002-0000-0000-000001000000}">
      <formula1>"内, 外"</formula1>
    </dataValidation>
    <dataValidation type="list" allowBlank="1" showErrorMessage="1" promptTitle="都市計画施設" prompt="内か外を選択してください" sqref="G81" xr:uid="{00000000-0002-0000-0000-000002000000}">
      <formula1>"内, 外"</formula1>
    </dataValidation>
    <dataValidation type="list" allowBlank="1" showErrorMessage="1" promptTitle="構造形式を確認" prompt="構造形式を選択してください" sqref="G59" xr:uid="{00000000-0002-0000-0000-000003000000}">
      <formula1>"在来軸組工法,伝統構法"</formula1>
    </dataValidation>
    <dataValidation type="list" allowBlank="1" showErrorMessage="1" prompt="2階建て越えは対象外_x000a_" sqref="G60" xr:uid="{00000000-0002-0000-0000-000004000000}">
      <formula1>"1,2"</formula1>
    </dataValidation>
    <dataValidation type="list" allowBlank="1" showInputMessage="1" showErrorMessage="1" sqref="G10 G55 G24" xr:uid="{00000000-0002-0000-0000-000005000000}">
      <formula1>"大正,昭和,平成"</formula1>
    </dataValidation>
    <dataValidation type="list" allowBlank="1" showInputMessage="1" showErrorMessage="1" sqref="G58" xr:uid="{00000000-0002-0000-0000-000006000000}">
      <formula1>"専用住宅,併用住宅,長屋,共同住宅"</formula1>
    </dataValidation>
    <dataValidation type="list" allowBlank="1" showInputMessage="1" showErrorMessage="1" sqref="G109" xr:uid="{00000000-0002-0000-0000-000007000000}">
      <formula1>"平成,令和"</formula1>
    </dataValidation>
    <dataValidation type="list" allowBlank="1" showInputMessage="1" showErrorMessage="1" sqref="G108" xr:uid="{00000000-0002-0000-0000-000008000000}">
      <formula1>"岡崎市の無料耐震診断,㈶愛知建築住宅ｾﾝﾀｰの耐震診断"</formula1>
    </dataValidation>
    <dataValidation type="list" allowBlank="1" showInputMessage="1" showErrorMessage="1" sqref="G111 G179" xr:uid="{00000000-0002-0000-0000-000009000000}">
      <formula1>"1階,2階"</formula1>
    </dataValidation>
    <dataValidation type="list" allowBlank="1" showInputMessage="1" showErrorMessage="1" sqref="G101" xr:uid="{00000000-0002-0000-0000-00000A000000}">
      <formula1>"一級建築士,二級建築士,木造建築士"</formula1>
    </dataValidation>
    <dataValidation type="list" allowBlank="1" showInputMessage="1" showErrorMessage="1" sqref="G123 G187" xr:uid="{55422BA2-25A4-48A9-9216-7D1B6CA5FC70}">
      <formula1>"省エネ基準レベル相当,ZEHレベル水準相当"</formula1>
    </dataValidation>
    <dataValidation type="list" allowBlank="1" showInputMessage="1" showErrorMessage="1" sqref="G124 G188" xr:uid="{AC6D528F-5497-45EE-8943-10F83BAC9A1B}">
      <formula1>"全体改修,部分改修"</formula1>
    </dataValidation>
    <dataValidation type="list" allowBlank="1" showInputMessage="1" showErrorMessage="1" sqref="G125:G137 G189:G201" xr:uid="{C35BF3EB-0AFD-4DD4-B437-9886A6B8FF2B}">
      <formula1>"○,✕"</formula1>
    </dataValidation>
  </dataValidations>
  <hyperlinks>
    <hyperlink ref="I80" r:id="rId1" display="https://www.city.okazaki.lg.jp/1100/1184/1166/p003434.html" xr:uid="{00000000-0004-0000-0000-000000000000}"/>
  </hyperlinks>
  <pageMargins left="0.78740157480314965" right="0.78740157480314965" top="0.78740157480314965" bottom="0.78740157480314965" header="0" footer="0"/>
  <pageSetup paperSize="9" orientation="portrait" blackAndWhite="1" r:id="rId2"/>
  <rowBreaks count="2" manualBreakCount="2">
    <brk id="143" max="16383" man="1"/>
    <brk id="163" max="16383"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0"/>
  </sheetPr>
  <dimension ref="A1:AG41"/>
  <sheetViews>
    <sheetView showZeros="0" view="pageBreakPreview" zoomScaleNormal="100" zoomScaleSheetLayoutView="100" workbookViewId="0">
      <selection activeCell="AM1" sqref="AM1"/>
    </sheetView>
  </sheetViews>
  <sheetFormatPr defaultColWidth="2.58203125" defaultRowHeight="17.149999999999999" customHeight="1" x14ac:dyDescent="0.55000000000000004"/>
  <cols>
    <col min="1" max="33" width="2.58203125" style="28"/>
    <col min="34" max="34" width="1.58203125" style="28" customWidth="1"/>
    <col min="35" max="16384" width="2.58203125" style="28"/>
  </cols>
  <sheetData>
    <row r="1" spans="1:33" ht="15" customHeight="1" x14ac:dyDescent="0.55000000000000004">
      <c r="A1" s="537" t="s">
        <v>146</v>
      </c>
      <c r="B1" s="537"/>
      <c r="C1" s="537"/>
      <c r="D1" s="537"/>
      <c r="E1" s="537"/>
      <c r="F1" s="537"/>
      <c r="G1" s="537"/>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G1" s="537"/>
    </row>
    <row r="2" spans="1:33" ht="15" customHeight="1" x14ac:dyDescent="0.55000000000000004">
      <c r="W2" s="538" t="s">
        <v>1</v>
      </c>
      <c r="X2" s="538"/>
      <c r="Y2" s="520"/>
      <c r="Z2" s="520"/>
      <c r="AA2" s="28" t="s">
        <v>2</v>
      </c>
      <c r="AB2" s="520"/>
      <c r="AC2" s="520"/>
      <c r="AD2" s="28" t="s">
        <v>3</v>
      </c>
      <c r="AE2" s="520"/>
      <c r="AF2" s="520"/>
      <c r="AG2" s="28" t="s">
        <v>4</v>
      </c>
    </row>
    <row r="3" spans="1:33" ht="15" customHeight="1" x14ac:dyDescent="0.55000000000000004"/>
    <row r="4" spans="1:33" ht="15" customHeight="1" x14ac:dyDescent="0.55000000000000004">
      <c r="A4" s="537" t="s">
        <v>5</v>
      </c>
      <c r="B4" s="537"/>
      <c r="C4" s="537"/>
      <c r="D4" s="537"/>
      <c r="E4" s="537"/>
      <c r="F4" s="537"/>
      <c r="G4" s="537"/>
      <c r="H4" s="537"/>
      <c r="I4" s="537"/>
      <c r="J4" s="537"/>
      <c r="K4" s="537"/>
      <c r="L4" s="537"/>
      <c r="M4" s="537"/>
      <c r="N4" s="537"/>
      <c r="O4" s="537"/>
      <c r="P4" s="537"/>
      <c r="Q4" s="537"/>
      <c r="R4" s="537"/>
      <c r="S4" s="537"/>
      <c r="T4" s="537"/>
      <c r="U4" s="537"/>
      <c r="V4" s="537"/>
      <c r="W4" s="537"/>
      <c r="X4" s="537"/>
      <c r="Y4" s="537"/>
      <c r="Z4" s="537"/>
      <c r="AA4" s="537"/>
      <c r="AB4" s="537"/>
      <c r="AC4" s="537"/>
      <c r="AD4" s="537"/>
      <c r="AE4" s="537"/>
      <c r="AF4" s="537"/>
      <c r="AG4" s="537"/>
    </row>
    <row r="5" spans="1:33" ht="15" customHeight="1" x14ac:dyDescent="0.55000000000000004">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row>
    <row r="6" spans="1:33" ht="15" customHeight="1" x14ac:dyDescent="0.55000000000000004">
      <c r="A6" s="29"/>
      <c r="B6" s="29"/>
      <c r="C6" s="29"/>
      <c r="D6" s="29"/>
      <c r="E6" s="29"/>
      <c r="F6" s="29"/>
      <c r="G6" s="29"/>
      <c r="H6" s="29"/>
      <c r="I6" s="29"/>
      <c r="J6" s="29"/>
      <c r="K6" s="29"/>
      <c r="L6" s="29"/>
      <c r="M6" s="29"/>
      <c r="N6" s="29"/>
      <c r="O6" s="615" t="s">
        <v>67</v>
      </c>
      <c r="P6" s="587" t="s">
        <v>7</v>
      </c>
      <c r="Q6" s="587"/>
      <c r="R6" s="587"/>
      <c r="S6" s="575"/>
      <c r="T6" s="4" t="s">
        <v>8</v>
      </c>
      <c r="U6" s="563" t="str">
        <f>IF(★入力シート!G18="○",★入力シート!G6,IF(★入力シート!G18="✕",★入力シート!G20,""))</f>
        <v/>
      </c>
      <c r="V6" s="563"/>
      <c r="W6" s="563"/>
      <c r="X6" s="563"/>
      <c r="Y6" s="563"/>
      <c r="Z6" s="563"/>
      <c r="AA6" s="563"/>
      <c r="AB6" s="563"/>
      <c r="AC6" s="563"/>
      <c r="AD6" s="563"/>
      <c r="AE6" s="563"/>
      <c r="AF6" s="563"/>
      <c r="AG6" s="564"/>
    </row>
    <row r="7" spans="1:33" ht="20.149999999999999" customHeight="1" x14ac:dyDescent="0.55000000000000004">
      <c r="A7" s="29"/>
      <c r="B7" s="29"/>
      <c r="C7" s="29"/>
      <c r="D7" s="29"/>
      <c r="E7" s="29"/>
      <c r="F7" s="29"/>
      <c r="G7" s="29"/>
      <c r="H7" s="29"/>
      <c r="I7" s="29"/>
      <c r="J7" s="29"/>
      <c r="K7" s="29"/>
      <c r="L7" s="29"/>
      <c r="M7" s="29"/>
      <c r="N7" s="29"/>
      <c r="O7" s="616"/>
      <c r="P7" s="587"/>
      <c r="Q7" s="587"/>
      <c r="R7" s="587"/>
      <c r="S7" s="587"/>
      <c r="T7" s="565" t="str">
        <f>IF(★入力シート!G18="○",★入力シート!G7,IF(★入力シート!G18="✕",★入力シート!G21,""))</f>
        <v/>
      </c>
      <c r="U7" s="566"/>
      <c r="V7" s="566"/>
      <c r="W7" s="566"/>
      <c r="X7" s="566"/>
      <c r="Y7" s="566"/>
      <c r="Z7" s="566"/>
      <c r="AA7" s="566"/>
      <c r="AB7" s="566"/>
      <c r="AC7" s="566"/>
      <c r="AD7" s="566"/>
      <c r="AE7" s="566"/>
      <c r="AF7" s="566"/>
      <c r="AG7" s="567"/>
    </row>
    <row r="8" spans="1:33" ht="15" customHeight="1" x14ac:dyDescent="0.55000000000000004">
      <c r="A8" s="29"/>
      <c r="B8" s="29"/>
      <c r="C8" s="29"/>
      <c r="D8" s="29"/>
      <c r="E8" s="29"/>
      <c r="F8" s="29"/>
      <c r="G8" s="29"/>
      <c r="H8" s="29"/>
      <c r="I8" s="29"/>
      <c r="J8" s="29"/>
      <c r="K8" s="29"/>
      <c r="L8" s="29"/>
      <c r="M8" s="29"/>
      <c r="N8" s="29"/>
      <c r="O8" s="617"/>
      <c r="P8" s="618" t="s">
        <v>10</v>
      </c>
      <c r="Q8" s="618"/>
      <c r="R8" s="618"/>
      <c r="S8" s="618"/>
      <c r="T8" s="550" t="str">
        <f>IF(★入力シート!G18="○",★入力シート!G9,IF(★入力シート!G18="✕",★入力シート!G23,""))</f>
        <v/>
      </c>
      <c r="U8" s="551"/>
      <c r="V8" s="551"/>
      <c r="W8" s="551"/>
      <c r="X8" s="551"/>
      <c r="Y8" s="551"/>
      <c r="Z8" s="551"/>
      <c r="AA8" s="551"/>
      <c r="AB8" s="551"/>
      <c r="AC8" s="551"/>
      <c r="AD8" s="551"/>
      <c r="AE8" s="551"/>
      <c r="AF8" s="551"/>
      <c r="AG8" s="552"/>
    </row>
    <row r="9" spans="1:33" ht="15" customHeight="1" x14ac:dyDescent="0.55000000000000004">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row>
    <row r="10" spans="1:33" ht="15" customHeight="1" x14ac:dyDescent="0.55000000000000004">
      <c r="A10" s="614" t="s">
        <v>328</v>
      </c>
      <c r="B10" s="614"/>
      <c r="C10" s="614"/>
      <c r="D10" s="614"/>
      <c r="E10" s="614"/>
      <c r="F10" s="614"/>
      <c r="G10" s="614"/>
      <c r="H10" s="614"/>
      <c r="I10" s="614"/>
      <c r="J10" s="614"/>
      <c r="K10" s="614"/>
      <c r="L10" s="614"/>
      <c r="M10" s="614"/>
      <c r="N10" s="614"/>
      <c r="O10" s="614"/>
      <c r="P10" s="614"/>
      <c r="Q10" s="614"/>
      <c r="R10" s="614"/>
      <c r="S10" s="614"/>
      <c r="T10" s="614"/>
      <c r="U10" s="614"/>
      <c r="V10" s="614"/>
      <c r="W10" s="614"/>
      <c r="X10" s="614"/>
      <c r="Y10" s="614"/>
      <c r="Z10" s="614"/>
      <c r="AA10" s="614"/>
      <c r="AB10" s="614"/>
      <c r="AC10" s="614"/>
      <c r="AD10" s="614"/>
      <c r="AE10" s="614"/>
      <c r="AF10" s="614"/>
    </row>
    <row r="11" spans="1:33" ht="15" customHeight="1" x14ac:dyDescent="0.55000000000000004"/>
    <row r="12" spans="1:33" s="2" customFormat="1" ht="15" customHeight="1" x14ac:dyDescent="0.55000000000000004">
      <c r="B12" s="509" t="s">
        <v>1</v>
      </c>
      <c r="C12" s="509"/>
      <c r="D12" s="561">
        <f>★入力シート!G147</f>
        <v>0</v>
      </c>
      <c r="E12" s="561"/>
      <c r="F12" s="124" t="s">
        <v>2</v>
      </c>
      <c r="G12" s="561">
        <f>★入力シート!G148</f>
        <v>0</v>
      </c>
      <c r="H12" s="561"/>
      <c r="I12" s="124" t="s">
        <v>3</v>
      </c>
      <c r="J12" s="561">
        <f>★入力シート!G149</f>
        <v>0</v>
      </c>
      <c r="K12" s="561"/>
      <c r="L12" s="509" t="s">
        <v>68</v>
      </c>
      <c r="M12" s="509"/>
      <c r="N12" s="509"/>
      <c r="O12" s="562"/>
      <c r="P12" s="562"/>
      <c r="Q12" s="540" t="s">
        <v>571</v>
      </c>
      <c r="R12" s="540"/>
      <c r="S12" s="540"/>
      <c r="T12" s="540"/>
      <c r="U12" s="540"/>
      <c r="V12" s="540"/>
      <c r="W12" s="540"/>
      <c r="X12" s="561">
        <f>★入力シート!G150</f>
        <v>0</v>
      </c>
      <c r="Y12" s="561"/>
      <c r="Z12" s="561"/>
      <c r="AA12" s="509" t="s">
        <v>69</v>
      </c>
      <c r="AB12" s="509"/>
      <c r="AC12" s="509"/>
      <c r="AD12" s="509"/>
      <c r="AE12" s="509"/>
      <c r="AF12" s="509"/>
      <c r="AG12" s="509"/>
    </row>
    <row r="13" spans="1:33" ht="15" customHeight="1" x14ac:dyDescent="0.55000000000000004">
      <c r="A13" s="545" t="s">
        <v>329</v>
      </c>
      <c r="B13" s="545"/>
      <c r="C13" s="545"/>
      <c r="D13" s="545"/>
      <c r="E13" s="545"/>
      <c r="F13" s="545"/>
      <c r="G13" s="545"/>
      <c r="H13" s="545"/>
      <c r="I13" s="545"/>
      <c r="J13" s="545"/>
      <c r="K13" s="545"/>
      <c r="L13" s="545"/>
      <c r="M13" s="545"/>
      <c r="N13" s="545"/>
      <c r="O13" s="545"/>
      <c r="P13" s="545"/>
      <c r="Q13" s="545"/>
      <c r="R13" s="545"/>
      <c r="S13" s="545"/>
      <c r="T13" s="545"/>
      <c r="U13" s="545"/>
      <c r="V13" s="545"/>
      <c r="W13" s="545"/>
      <c r="X13" s="545"/>
      <c r="Y13" s="545"/>
      <c r="Z13" s="545"/>
      <c r="AA13" s="545"/>
      <c r="AB13" s="545"/>
      <c r="AC13" s="545"/>
      <c r="AD13" s="545"/>
      <c r="AE13" s="545"/>
      <c r="AF13" s="545"/>
      <c r="AG13" s="545"/>
    </row>
    <row r="14" spans="1:33" ht="15" customHeight="1" x14ac:dyDescent="0.55000000000000004">
      <c r="A14" s="545"/>
      <c r="B14" s="545"/>
      <c r="C14" s="545"/>
      <c r="D14" s="545"/>
      <c r="E14" s="545"/>
      <c r="F14" s="545"/>
      <c r="G14" s="545"/>
      <c r="H14" s="545"/>
      <c r="I14" s="545"/>
      <c r="J14" s="545"/>
      <c r="K14" s="545"/>
      <c r="L14" s="545"/>
      <c r="M14" s="545"/>
      <c r="N14" s="545"/>
      <c r="O14" s="545"/>
      <c r="P14" s="545"/>
      <c r="Q14" s="545"/>
      <c r="R14" s="545"/>
      <c r="S14" s="545"/>
      <c r="T14" s="545"/>
      <c r="U14" s="545"/>
      <c r="V14" s="545"/>
      <c r="W14" s="545"/>
      <c r="X14" s="545"/>
      <c r="Y14" s="545"/>
      <c r="Z14" s="545"/>
      <c r="AA14" s="545"/>
      <c r="AB14" s="545"/>
      <c r="AC14" s="545"/>
      <c r="AD14" s="545"/>
      <c r="AE14" s="545"/>
      <c r="AF14" s="545"/>
      <c r="AG14" s="545"/>
    </row>
    <row r="15" spans="1:33" ht="15" customHeight="1" x14ac:dyDescent="0.55000000000000004">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row>
    <row r="16" spans="1:33" ht="15" customHeight="1" x14ac:dyDescent="0.55000000000000004">
      <c r="A16" s="538" t="s">
        <v>49</v>
      </c>
      <c r="B16" s="538"/>
      <c r="C16" s="538"/>
      <c r="D16" s="538"/>
      <c r="E16" s="538"/>
      <c r="F16" s="538"/>
      <c r="G16" s="538"/>
      <c r="H16" s="538"/>
      <c r="I16" s="538"/>
      <c r="J16" s="538"/>
      <c r="K16" s="538"/>
      <c r="L16" s="538"/>
      <c r="M16" s="538"/>
      <c r="N16" s="538"/>
      <c r="O16" s="538"/>
      <c r="P16" s="538"/>
      <c r="Q16" s="538"/>
      <c r="R16" s="538"/>
      <c r="S16" s="538"/>
      <c r="T16" s="538"/>
      <c r="U16" s="538"/>
      <c r="V16" s="538"/>
      <c r="W16" s="538"/>
      <c r="X16" s="538"/>
      <c r="Y16" s="538"/>
      <c r="Z16" s="538"/>
      <c r="AA16" s="538"/>
      <c r="AB16" s="538"/>
      <c r="AC16" s="538"/>
      <c r="AD16" s="538"/>
      <c r="AE16" s="538"/>
      <c r="AF16" s="538"/>
      <c r="AG16" s="538"/>
    </row>
    <row r="17" spans="1:33" ht="15" customHeight="1" x14ac:dyDescent="0.55000000000000004">
      <c r="A17" s="30"/>
      <c r="B17" s="30"/>
      <c r="C17" s="30"/>
      <c r="D17" s="30"/>
      <c r="E17" s="30"/>
      <c r="F17" s="30"/>
      <c r="G17" s="30"/>
      <c r="H17" s="30"/>
      <c r="I17" s="30"/>
      <c r="J17" s="30"/>
      <c r="K17" s="30"/>
      <c r="L17" s="30"/>
      <c r="M17" s="30"/>
      <c r="N17" s="30"/>
      <c r="O17" s="30"/>
      <c r="P17" s="30"/>
      <c r="Q17" s="30"/>
      <c r="R17" s="30"/>
      <c r="S17" s="30"/>
      <c r="T17" s="30"/>
      <c r="U17" s="30"/>
      <c r="V17" s="30"/>
      <c r="W17" s="30"/>
      <c r="X17" s="30"/>
    </row>
    <row r="18" spans="1:33" ht="15" customHeight="1" x14ac:dyDescent="0.55000000000000004">
      <c r="A18" s="537" t="s">
        <v>70</v>
      </c>
      <c r="B18" s="537"/>
      <c r="C18" s="537"/>
      <c r="D18" s="537"/>
      <c r="E18" s="537"/>
      <c r="F18" s="537"/>
      <c r="G18" s="537"/>
      <c r="H18" s="537"/>
      <c r="I18" s="537"/>
      <c r="J18" s="537"/>
      <c r="K18" s="537"/>
      <c r="L18" s="537"/>
      <c r="M18" s="537"/>
      <c r="N18" s="537"/>
      <c r="O18" s="537"/>
      <c r="P18" s="537"/>
      <c r="Q18" s="537"/>
      <c r="R18" s="537"/>
      <c r="S18" s="537"/>
      <c r="T18" s="537"/>
      <c r="U18" s="537"/>
      <c r="V18" s="537"/>
      <c r="W18" s="537"/>
      <c r="X18" s="537"/>
      <c r="Y18" s="537"/>
      <c r="Z18" s="537"/>
      <c r="AA18" s="537"/>
      <c r="AB18" s="537"/>
      <c r="AC18" s="537"/>
      <c r="AD18" s="537"/>
      <c r="AE18" s="537"/>
      <c r="AF18" s="537"/>
      <c r="AG18" s="537"/>
    </row>
    <row r="19" spans="1:33" ht="5.15" customHeight="1" x14ac:dyDescent="0.55000000000000004">
      <c r="A19" s="29"/>
      <c r="B19" s="29"/>
      <c r="C19" s="29"/>
      <c r="D19" s="29"/>
      <c r="E19" s="29"/>
      <c r="F19" s="29"/>
      <c r="G19" s="29"/>
      <c r="H19" s="29"/>
      <c r="I19" s="29"/>
    </row>
    <row r="20" spans="1:33" ht="15" customHeight="1" x14ac:dyDescent="0.55000000000000004">
      <c r="A20" s="29"/>
      <c r="B20" s="29"/>
      <c r="C20" s="29"/>
      <c r="D20" s="29"/>
      <c r="E20" s="29"/>
      <c r="F20" s="29"/>
      <c r="G20" s="29"/>
      <c r="H20" s="29"/>
      <c r="I20" s="29"/>
      <c r="J20" s="553">
        <f>★入力シート!G53</f>
        <v>0</v>
      </c>
      <c r="K20" s="553"/>
      <c r="L20" s="553"/>
      <c r="M20" s="553"/>
      <c r="N20" s="553"/>
      <c r="O20" s="553"/>
      <c r="P20" s="553"/>
      <c r="Q20" s="553"/>
      <c r="R20" s="553"/>
      <c r="S20" s="553"/>
      <c r="T20" s="553"/>
      <c r="U20" s="481" t="s">
        <v>317</v>
      </c>
      <c r="V20" s="481"/>
      <c r="W20" s="481"/>
      <c r="X20" s="481"/>
      <c r="Y20" s="481"/>
      <c r="Z20" s="481"/>
      <c r="AA20" s="481"/>
      <c r="AB20" s="481"/>
    </row>
    <row r="21" spans="1:33" ht="15" customHeight="1" x14ac:dyDescent="0.55000000000000004">
      <c r="A21" s="29"/>
      <c r="B21" s="29"/>
      <c r="C21" s="29"/>
      <c r="D21" s="29"/>
      <c r="E21" s="29"/>
      <c r="F21" s="29"/>
      <c r="G21" s="29"/>
      <c r="H21" s="29"/>
      <c r="I21" s="29"/>
    </row>
    <row r="22" spans="1:33" ht="15" customHeight="1" x14ac:dyDescent="0.55000000000000004">
      <c r="A22" s="537" t="s">
        <v>147</v>
      </c>
      <c r="B22" s="537"/>
      <c r="C22" s="537"/>
      <c r="D22" s="537"/>
      <c r="E22" s="537"/>
      <c r="F22" s="537"/>
      <c r="G22" s="537"/>
      <c r="H22" s="537"/>
      <c r="I22" s="537"/>
      <c r="J22" s="537"/>
      <c r="K22" s="537"/>
      <c r="L22" s="537"/>
      <c r="M22" s="537"/>
      <c r="N22" s="537"/>
      <c r="O22" s="537"/>
      <c r="P22" s="537"/>
      <c r="Q22" s="537"/>
      <c r="R22" s="537"/>
      <c r="S22" s="537"/>
      <c r="T22" s="537"/>
      <c r="U22" s="537"/>
      <c r="V22" s="537"/>
      <c r="W22" s="537"/>
      <c r="X22" s="537"/>
      <c r="Y22" s="537"/>
      <c r="Z22" s="537"/>
      <c r="AA22" s="537"/>
      <c r="AB22" s="537"/>
      <c r="AC22" s="537"/>
      <c r="AD22" s="537"/>
      <c r="AE22" s="537"/>
      <c r="AF22" s="537"/>
      <c r="AG22" s="537"/>
    </row>
    <row r="23" spans="1:33" ht="5.15" customHeight="1" x14ac:dyDescent="0.55000000000000004">
      <c r="A23" s="29"/>
      <c r="B23" s="29"/>
      <c r="C23" s="29"/>
      <c r="D23" s="29"/>
      <c r="E23" s="29"/>
      <c r="F23" s="29"/>
      <c r="G23" s="29"/>
      <c r="H23" s="29"/>
      <c r="I23" s="29"/>
    </row>
    <row r="24" spans="1:33" ht="15" customHeight="1" x14ac:dyDescent="0.55000000000000004">
      <c r="A24" s="588"/>
      <c r="B24" s="589"/>
      <c r="C24" s="589"/>
      <c r="D24" s="589"/>
      <c r="E24" s="589"/>
      <c r="F24" s="589"/>
      <c r="G24" s="589"/>
      <c r="H24" s="589"/>
      <c r="I24" s="589"/>
      <c r="J24" s="589"/>
      <c r="K24" s="589"/>
      <c r="L24" s="589"/>
      <c r="M24" s="589"/>
      <c r="N24" s="589"/>
      <c r="O24" s="589"/>
      <c r="P24" s="589"/>
      <c r="Q24" s="589"/>
      <c r="R24" s="589"/>
      <c r="S24" s="589"/>
      <c r="T24" s="589"/>
      <c r="U24" s="589"/>
      <c r="V24" s="589"/>
      <c r="W24" s="589"/>
      <c r="X24" s="589"/>
      <c r="Y24" s="589"/>
      <c r="Z24" s="589"/>
      <c r="AA24" s="589"/>
      <c r="AB24" s="589"/>
      <c r="AC24" s="589"/>
      <c r="AD24" s="589"/>
      <c r="AE24" s="589"/>
      <c r="AF24" s="589"/>
      <c r="AG24" s="590"/>
    </row>
    <row r="25" spans="1:33" ht="15" customHeight="1" x14ac:dyDescent="0.55000000000000004">
      <c r="A25" s="591"/>
      <c r="B25" s="592"/>
      <c r="C25" s="592"/>
      <c r="D25" s="592"/>
      <c r="E25" s="592"/>
      <c r="F25" s="592"/>
      <c r="G25" s="592"/>
      <c r="H25" s="592"/>
      <c r="I25" s="592"/>
      <c r="J25" s="592"/>
      <c r="K25" s="592"/>
      <c r="L25" s="592"/>
      <c r="M25" s="592"/>
      <c r="N25" s="592"/>
      <c r="O25" s="592"/>
      <c r="P25" s="592"/>
      <c r="Q25" s="592"/>
      <c r="R25" s="592"/>
      <c r="S25" s="592"/>
      <c r="T25" s="592"/>
      <c r="U25" s="592"/>
      <c r="V25" s="592"/>
      <c r="W25" s="592"/>
      <c r="X25" s="592"/>
      <c r="Y25" s="592"/>
      <c r="Z25" s="592"/>
      <c r="AA25" s="592"/>
      <c r="AB25" s="592"/>
      <c r="AC25" s="592"/>
      <c r="AD25" s="592"/>
      <c r="AE25" s="592"/>
      <c r="AF25" s="592"/>
      <c r="AG25" s="593"/>
    </row>
    <row r="26" spans="1:33" ht="15" customHeight="1" x14ac:dyDescent="0.55000000000000004">
      <c r="A26" s="594"/>
      <c r="B26" s="580"/>
      <c r="C26" s="580"/>
      <c r="D26" s="580"/>
      <c r="E26" s="580"/>
      <c r="F26" s="580"/>
      <c r="G26" s="580"/>
      <c r="H26" s="580"/>
      <c r="I26" s="580"/>
      <c r="J26" s="580"/>
      <c r="K26" s="580"/>
      <c r="L26" s="580"/>
      <c r="M26" s="580"/>
      <c r="N26" s="580"/>
      <c r="O26" s="580"/>
      <c r="P26" s="580"/>
      <c r="Q26" s="580"/>
      <c r="R26" s="580"/>
      <c r="S26" s="580"/>
      <c r="T26" s="580"/>
      <c r="U26" s="580"/>
      <c r="V26" s="580"/>
      <c r="W26" s="580"/>
      <c r="X26" s="580"/>
      <c r="Y26" s="580"/>
      <c r="Z26" s="580"/>
      <c r="AA26" s="580"/>
      <c r="AB26" s="580"/>
      <c r="AC26" s="580"/>
      <c r="AD26" s="580"/>
      <c r="AE26" s="580"/>
      <c r="AF26" s="580"/>
      <c r="AG26" s="581"/>
    </row>
    <row r="27" spans="1:33" ht="15" customHeight="1" x14ac:dyDescent="0.55000000000000004">
      <c r="A27" s="29"/>
      <c r="B27" s="29"/>
      <c r="C27" s="29"/>
    </row>
    <row r="28" spans="1:33" ht="15" customHeight="1" x14ac:dyDescent="0.55000000000000004">
      <c r="A28" s="537" t="s">
        <v>148</v>
      </c>
      <c r="B28" s="537"/>
      <c r="C28" s="537"/>
      <c r="D28" s="537"/>
      <c r="E28" s="537"/>
      <c r="F28" s="537"/>
      <c r="G28" s="537"/>
      <c r="H28" s="537"/>
      <c r="I28" s="537"/>
      <c r="J28" s="537"/>
      <c r="K28" s="537"/>
      <c r="L28" s="537"/>
      <c r="M28" s="537"/>
      <c r="N28" s="537"/>
      <c r="O28" s="537"/>
      <c r="P28" s="537"/>
      <c r="Q28" s="537"/>
      <c r="R28" s="537"/>
      <c r="S28" s="537"/>
      <c r="T28" s="537"/>
      <c r="U28" s="537"/>
      <c r="V28" s="537"/>
      <c r="W28" s="537"/>
      <c r="X28" s="537"/>
      <c r="Y28" s="537"/>
      <c r="Z28" s="537"/>
      <c r="AA28" s="537"/>
      <c r="AB28" s="537"/>
      <c r="AC28" s="537"/>
      <c r="AD28" s="537"/>
      <c r="AE28" s="537"/>
      <c r="AF28" s="537"/>
      <c r="AG28" s="537"/>
    </row>
    <row r="29" spans="1:33" ht="5.15" customHeight="1" x14ac:dyDescent="0.55000000000000004">
      <c r="A29" s="29"/>
      <c r="B29" s="29"/>
      <c r="C29" s="29"/>
    </row>
    <row r="30" spans="1:33" ht="15" customHeight="1" x14ac:dyDescent="0.55000000000000004">
      <c r="A30" s="588"/>
      <c r="B30" s="589"/>
      <c r="C30" s="589"/>
      <c r="D30" s="589"/>
      <c r="E30" s="589"/>
      <c r="F30" s="589"/>
      <c r="G30" s="589"/>
      <c r="H30" s="589"/>
      <c r="I30" s="589"/>
      <c r="J30" s="589"/>
      <c r="K30" s="589"/>
      <c r="L30" s="589"/>
      <c r="M30" s="589"/>
      <c r="N30" s="589"/>
      <c r="O30" s="589"/>
      <c r="P30" s="589"/>
      <c r="Q30" s="589"/>
      <c r="R30" s="589"/>
      <c r="S30" s="589"/>
      <c r="T30" s="589"/>
      <c r="U30" s="589"/>
      <c r="V30" s="589"/>
      <c r="W30" s="589"/>
      <c r="X30" s="589"/>
      <c r="Y30" s="589"/>
      <c r="Z30" s="589"/>
      <c r="AA30" s="589"/>
      <c r="AB30" s="589"/>
      <c r="AC30" s="589"/>
      <c r="AD30" s="589"/>
      <c r="AE30" s="589"/>
      <c r="AF30" s="589"/>
      <c r="AG30" s="590"/>
    </row>
    <row r="31" spans="1:33" ht="15" customHeight="1" x14ac:dyDescent="0.55000000000000004">
      <c r="A31" s="591"/>
      <c r="B31" s="592"/>
      <c r="C31" s="592"/>
      <c r="D31" s="592"/>
      <c r="E31" s="592"/>
      <c r="F31" s="592"/>
      <c r="G31" s="592"/>
      <c r="H31" s="592"/>
      <c r="I31" s="592"/>
      <c r="J31" s="592"/>
      <c r="K31" s="592"/>
      <c r="L31" s="592"/>
      <c r="M31" s="592"/>
      <c r="N31" s="592"/>
      <c r="O31" s="592"/>
      <c r="P31" s="592"/>
      <c r="Q31" s="592"/>
      <c r="R31" s="592"/>
      <c r="S31" s="592"/>
      <c r="T31" s="592"/>
      <c r="U31" s="592"/>
      <c r="V31" s="592"/>
      <c r="W31" s="592"/>
      <c r="X31" s="592"/>
      <c r="Y31" s="592"/>
      <c r="Z31" s="592"/>
      <c r="AA31" s="592"/>
      <c r="AB31" s="592"/>
      <c r="AC31" s="592"/>
      <c r="AD31" s="592"/>
      <c r="AE31" s="592"/>
      <c r="AF31" s="592"/>
      <c r="AG31" s="593"/>
    </row>
    <row r="32" spans="1:33" ht="15" customHeight="1" x14ac:dyDescent="0.55000000000000004">
      <c r="A32" s="594"/>
      <c r="B32" s="580"/>
      <c r="C32" s="580"/>
      <c r="D32" s="580"/>
      <c r="E32" s="580"/>
      <c r="F32" s="580"/>
      <c r="G32" s="580"/>
      <c r="H32" s="580"/>
      <c r="I32" s="580"/>
      <c r="J32" s="580"/>
      <c r="K32" s="580"/>
      <c r="L32" s="580"/>
      <c r="M32" s="580"/>
      <c r="N32" s="580"/>
      <c r="O32" s="580"/>
      <c r="P32" s="580"/>
      <c r="Q32" s="580"/>
      <c r="R32" s="580"/>
      <c r="S32" s="580"/>
      <c r="T32" s="580"/>
      <c r="U32" s="580"/>
      <c r="V32" s="580"/>
      <c r="W32" s="580"/>
      <c r="X32" s="580"/>
      <c r="Y32" s="580"/>
      <c r="Z32" s="580"/>
      <c r="AA32" s="580"/>
      <c r="AB32" s="580"/>
      <c r="AC32" s="580"/>
      <c r="AD32" s="580"/>
      <c r="AE32" s="580"/>
      <c r="AF32" s="580"/>
      <c r="AG32" s="581"/>
    </row>
    <row r="33" spans="1:33" ht="15" customHeight="1" x14ac:dyDescent="0.55000000000000004">
      <c r="A33" s="29"/>
      <c r="B33" s="29"/>
      <c r="C33" s="29"/>
      <c r="D33" s="29"/>
      <c r="E33" s="29"/>
      <c r="F33" s="29"/>
      <c r="G33" s="29"/>
    </row>
    <row r="34" spans="1:33" ht="15" customHeight="1" x14ac:dyDescent="0.55000000000000004">
      <c r="A34" s="537" t="s">
        <v>149</v>
      </c>
      <c r="B34" s="537"/>
      <c r="C34" s="537"/>
      <c r="D34" s="537"/>
      <c r="E34" s="537"/>
      <c r="F34" s="537"/>
      <c r="G34" s="537"/>
      <c r="H34" s="537"/>
      <c r="I34" s="537"/>
      <c r="J34" s="537"/>
      <c r="K34" s="537"/>
      <c r="L34" s="537"/>
      <c r="M34" s="537"/>
      <c r="N34" s="537"/>
      <c r="O34" s="537"/>
      <c r="P34" s="537"/>
      <c r="Q34" s="537"/>
      <c r="R34" s="537"/>
      <c r="S34" s="537"/>
      <c r="T34" s="537"/>
      <c r="U34" s="537"/>
      <c r="V34" s="537"/>
      <c r="W34" s="537"/>
      <c r="X34" s="537"/>
      <c r="Y34" s="537"/>
      <c r="Z34" s="537"/>
      <c r="AA34" s="537"/>
      <c r="AB34" s="537"/>
      <c r="AC34" s="537"/>
      <c r="AD34" s="537"/>
      <c r="AE34" s="537"/>
      <c r="AF34" s="537"/>
      <c r="AG34" s="537"/>
    </row>
    <row r="35" spans="1:33" ht="5.15" customHeight="1" x14ac:dyDescent="0.55000000000000004">
      <c r="A35" s="30"/>
      <c r="B35" s="29"/>
      <c r="C35" s="29"/>
      <c r="D35" s="29"/>
      <c r="E35" s="29"/>
      <c r="F35" s="29"/>
      <c r="G35" s="29"/>
      <c r="H35" s="29"/>
      <c r="I35" s="29"/>
      <c r="J35" s="29"/>
      <c r="K35" s="29"/>
      <c r="L35" s="29"/>
      <c r="AD35" s="29"/>
      <c r="AE35" s="29"/>
      <c r="AF35" s="29"/>
      <c r="AG35" s="30"/>
    </row>
    <row r="36" spans="1:33" ht="15" customHeight="1" x14ac:dyDescent="0.55000000000000004">
      <c r="A36" s="575" t="s">
        <v>123</v>
      </c>
      <c r="B36" s="576"/>
      <c r="C36" s="576"/>
      <c r="D36" s="576"/>
      <c r="E36" s="576"/>
      <c r="F36" s="577"/>
      <c r="G36" s="575" t="s">
        <v>1</v>
      </c>
      <c r="H36" s="576"/>
      <c r="I36" s="629">
        <f>★入力シート!G70</f>
        <v>0</v>
      </c>
      <c r="J36" s="629"/>
      <c r="K36" s="47" t="s">
        <v>2</v>
      </c>
      <c r="L36" s="629">
        <f>★入力シート!G71</f>
        <v>0</v>
      </c>
      <c r="M36" s="629"/>
      <c r="N36" s="47" t="s">
        <v>3</v>
      </c>
      <c r="O36" s="629">
        <f>★入力シート!G72</f>
        <v>0</v>
      </c>
      <c r="P36" s="629"/>
      <c r="Q36" s="47" t="s">
        <v>4</v>
      </c>
      <c r="R36" s="47" t="s">
        <v>42</v>
      </c>
      <c r="S36" s="576" t="s">
        <v>1</v>
      </c>
      <c r="T36" s="514"/>
      <c r="U36" s="629">
        <f>★入力シート!G73</f>
        <v>0</v>
      </c>
      <c r="V36" s="629"/>
      <c r="W36" s="47" t="s">
        <v>2</v>
      </c>
      <c r="X36" s="629">
        <f>★入力シート!G74</f>
        <v>0</v>
      </c>
      <c r="Y36" s="629"/>
      <c r="Z36" s="47" t="s">
        <v>3</v>
      </c>
      <c r="AA36" s="629">
        <f>★入力シート!G75</f>
        <v>0</v>
      </c>
      <c r="AB36" s="629"/>
      <c r="AC36" s="47" t="s">
        <v>4</v>
      </c>
      <c r="AD36" s="576"/>
      <c r="AE36" s="576"/>
      <c r="AF36" s="576"/>
      <c r="AG36" s="577"/>
    </row>
    <row r="37" spans="1:33" ht="15" customHeight="1" x14ac:dyDescent="0.55000000000000004">
      <c r="A37" s="575" t="s">
        <v>125</v>
      </c>
      <c r="B37" s="576"/>
      <c r="C37" s="576"/>
      <c r="D37" s="576"/>
      <c r="E37" s="576"/>
      <c r="F37" s="577"/>
      <c r="G37" s="575" t="s">
        <v>1</v>
      </c>
      <c r="H37" s="576"/>
      <c r="I37" s="599"/>
      <c r="J37" s="599"/>
      <c r="K37" s="47" t="s">
        <v>2</v>
      </c>
      <c r="L37" s="599">
        <f>[1]★入力シート!G229</f>
        <v>0</v>
      </c>
      <c r="M37" s="599"/>
      <c r="N37" s="47" t="s">
        <v>3</v>
      </c>
      <c r="O37" s="599">
        <f>[1]★入力シート!G230</f>
        <v>0</v>
      </c>
      <c r="P37" s="599"/>
      <c r="Q37" s="47" t="s">
        <v>4</v>
      </c>
      <c r="R37" s="47" t="s">
        <v>42</v>
      </c>
      <c r="S37" s="576" t="s">
        <v>1</v>
      </c>
      <c r="T37" s="514"/>
      <c r="U37" s="599">
        <f>[1]★入力シート!G231</f>
        <v>0</v>
      </c>
      <c r="V37" s="599"/>
      <c r="W37" s="47" t="s">
        <v>2</v>
      </c>
      <c r="X37" s="599">
        <f>[1]★入力シート!G232</f>
        <v>0</v>
      </c>
      <c r="Y37" s="599"/>
      <c r="Z37" s="47" t="s">
        <v>3</v>
      </c>
      <c r="AA37" s="599">
        <f>[1]★入力シート!G233</f>
        <v>0</v>
      </c>
      <c r="AB37" s="599"/>
      <c r="AC37" s="47" t="s">
        <v>4</v>
      </c>
      <c r="AD37" s="576"/>
      <c r="AE37" s="576"/>
      <c r="AF37" s="576"/>
      <c r="AG37" s="577"/>
    </row>
    <row r="38" spans="1:33" ht="15" customHeight="1" x14ac:dyDescent="0.55000000000000004">
      <c r="A38" s="30"/>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30"/>
    </row>
    <row r="39" spans="1:33" ht="15" customHeight="1" x14ac:dyDescent="0.55000000000000004">
      <c r="A39" s="30"/>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30"/>
    </row>
    <row r="40" spans="1:33" ht="15" customHeight="1" x14ac:dyDescent="0.55000000000000004">
      <c r="A40" s="30"/>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30"/>
    </row>
    <row r="41" spans="1:33" ht="15" customHeight="1" x14ac:dyDescent="0.55000000000000004">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row>
  </sheetData>
  <mergeCells count="52">
    <mergeCell ref="A4:AG4"/>
    <mergeCell ref="A1:AG1"/>
    <mergeCell ref="W2:X2"/>
    <mergeCell ref="Y2:Z2"/>
    <mergeCell ref="AB2:AC2"/>
    <mergeCell ref="AE2:AF2"/>
    <mergeCell ref="AA12:AG12"/>
    <mergeCell ref="O12:P12"/>
    <mergeCell ref="Q12:W12"/>
    <mergeCell ref="X12:Z12"/>
    <mergeCell ref="A13:AG14"/>
    <mergeCell ref="A16:AG16"/>
    <mergeCell ref="A18:AG18"/>
    <mergeCell ref="J20:T20"/>
    <mergeCell ref="O6:O8"/>
    <mergeCell ref="P6:S7"/>
    <mergeCell ref="U6:AG6"/>
    <mergeCell ref="T7:AG7"/>
    <mergeCell ref="P8:S8"/>
    <mergeCell ref="T8:AG8"/>
    <mergeCell ref="A10:AF10"/>
    <mergeCell ref="B12:C12"/>
    <mergeCell ref="D12:E12"/>
    <mergeCell ref="G12:H12"/>
    <mergeCell ref="J12:K12"/>
    <mergeCell ref="L12:N12"/>
    <mergeCell ref="U20:AB20"/>
    <mergeCell ref="I36:J36"/>
    <mergeCell ref="L36:M36"/>
    <mergeCell ref="O36:P36"/>
    <mergeCell ref="S36:T36"/>
    <mergeCell ref="A37:F37"/>
    <mergeCell ref="G37:H37"/>
    <mergeCell ref="I37:J37"/>
    <mergeCell ref="L37:M37"/>
    <mergeCell ref="O37:P37"/>
    <mergeCell ref="U37:V37"/>
    <mergeCell ref="X37:Y37"/>
    <mergeCell ref="AA37:AB37"/>
    <mergeCell ref="A22:AG22"/>
    <mergeCell ref="AD37:AG37"/>
    <mergeCell ref="U36:V36"/>
    <mergeCell ref="X36:Y36"/>
    <mergeCell ref="AA36:AB36"/>
    <mergeCell ref="AD36:AG36"/>
    <mergeCell ref="S37:T37"/>
    <mergeCell ref="A24:AG26"/>
    <mergeCell ref="A28:AG28"/>
    <mergeCell ref="A30:AG32"/>
    <mergeCell ref="A34:AG34"/>
    <mergeCell ref="A36:F36"/>
    <mergeCell ref="G36:H36"/>
  </mergeCells>
  <phoneticPr fontId="1"/>
  <pageMargins left="0.78740157480314965" right="0.78740157480314965" top="0.78740157480314965" bottom="0.78740157480314965" header="0" footer="0"/>
  <pageSetup paperSize="9" scale="81"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0"/>
  </sheetPr>
  <dimension ref="A1:AG35"/>
  <sheetViews>
    <sheetView showZeros="0" view="pageBreakPreview" zoomScaleNormal="100" zoomScaleSheetLayoutView="100" workbookViewId="0">
      <selection activeCell="AL1" sqref="AL1"/>
    </sheetView>
  </sheetViews>
  <sheetFormatPr defaultColWidth="2.58203125" defaultRowHeight="17.149999999999999" customHeight="1" x14ac:dyDescent="0.55000000000000004"/>
  <cols>
    <col min="1" max="33" width="2.58203125" style="28"/>
    <col min="34" max="34" width="1.58203125" style="28" customWidth="1"/>
    <col min="35" max="16384" width="2.58203125" style="28"/>
  </cols>
  <sheetData>
    <row r="1" spans="1:33" ht="15" customHeight="1" x14ac:dyDescent="0.55000000000000004">
      <c r="A1" s="537" t="s">
        <v>150</v>
      </c>
      <c r="B1" s="537"/>
      <c r="C1" s="537"/>
      <c r="D1" s="537"/>
      <c r="E1" s="537"/>
      <c r="F1" s="537"/>
      <c r="G1" s="537"/>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G1" s="537"/>
    </row>
    <row r="2" spans="1:33" ht="15" customHeight="1" x14ac:dyDescent="0.55000000000000004">
      <c r="W2" s="538" t="s">
        <v>1</v>
      </c>
      <c r="X2" s="538"/>
      <c r="Y2" s="520"/>
      <c r="Z2" s="520"/>
      <c r="AA2" s="28" t="s">
        <v>2</v>
      </c>
      <c r="AB2" s="520"/>
      <c r="AC2" s="520"/>
      <c r="AD2" s="28" t="s">
        <v>3</v>
      </c>
      <c r="AE2" s="520"/>
      <c r="AF2" s="520"/>
      <c r="AG2" s="28" t="s">
        <v>4</v>
      </c>
    </row>
    <row r="3" spans="1:33" ht="15" customHeight="1" x14ac:dyDescent="0.55000000000000004"/>
    <row r="4" spans="1:33" ht="15" customHeight="1" x14ac:dyDescent="0.55000000000000004">
      <c r="A4" s="537" t="s">
        <v>5</v>
      </c>
      <c r="B4" s="537"/>
      <c r="C4" s="537"/>
      <c r="D4" s="537"/>
      <c r="E4" s="537"/>
      <c r="F4" s="537"/>
      <c r="G4" s="537"/>
      <c r="H4" s="537"/>
      <c r="I4" s="537"/>
      <c r="J4" s="537"/>
      <c r="K4" s="537"/>
      <c r="L4" s="537"/>
      <c r="M4" s="537"/>
      <c r="N4" s="537"/>
      <c r="O4" s="537"/>
      <c r="P4" s="537"/>
      <c r="Q4" s="537"/>
      <c r="R4" s="537"/>
      <c r="S4" s="537"/>
      <c r="T4" s="537"/>
      <c r="U4" s="537"/>
      <c r="V4" s="537"/>
      <c r="W4" s="537"/>
      <c r="X4" s="537"/>
      <c r="Y4" s="537"/>
      <c r="Z4" s="537"/>
      <c r="AA4" s="537"/>
      <c r="AB4" s="537"/>
      <c r="AC4" s="537"/>
      <c r="AD4" s="537"/>
      <c r="AE4" s="537"/>
      <c r="AF4" s="537"/>
      <c r="AG4" s="537"/>
    </row>
    <row r="5" spans="1:33" ht="15" customHeight="1" x14ac:dyDescent="0.55000000000000004">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row>
    <row r="6" spans="1:33" ht="15" customHeight="1" x14ac:dyDescent="0.55000000000000004">
      <c r="A6" s="29"/>
      <c r="B6" s="29"/>
      <c r="C6" s="29"/>
      <c r="D6" s="29"/>
      <c r="E6" s="29"/>
      <c r="F6" s="29"/>
      <c r="G6" s="29"/>
      <c r="H6" s="29"/>
      <c r="I6" s="29"/>
      <c r="J6" s="29"/>
      <c r="K6" s="29"/>
      <c r="L6" s="29"/>
      <c r="M6" s="29"/>
      <c r="N6" s="29"/>
      <c r="O6" s="615" t="s">
        <v>67</v>
      </c>
      <c r="P6" s="587" t="s">
        <v>7</v>
      </c>
      <c r="Q6" s="587"/>
      <c r="R6" s="587"/>
      <c r="S6" s="575"/>
      <c r="T6" s="4" t="s">
        <v>8</v>
      </c>
      <c r="U6" s="563" t="str">
        <f>IF(★入力シート!G18="○",★入力シート!G6,IF(★入力シート!G18="✕",★入力シート!G20,""))</f>
        <v/>
      </c>
      <c r="V6" s="563"/>
      <c r="W6" s="563"/>
      <c r="X6" s="563"/>
      <c r="Y6" s="563"/>
      <c r="Z6" s="563"/>
      <c r="AA6" s="563"/>
      <c r="AB6" s="563"/>
      <c r="AC6" s="563"/>
      <c r="AD6" s="563"/>
      <c r="AE6" s="563"/>
      <c r="AF6" s="563"/>
      <c r="AG6" s="564"/>
    </row>
    <row r="7" spans="1:33" ht="20.149999999999999" customHeight="1" x14ac:dyDescent="0.55000000000000004">
      <c r="A7" s="29"/>
      <c r="B7" s="29"/>
      <c r="C7" s="29"/>
      <c r="D7" s="29"/>
      <c r="E7" s="29"/>
      <c r="F7" s="29"/>
      <c r="G7" s="29"/>
      <c r="H7" s="29"/>
      <c r="I7" s="29"/>
      <c r="J7" s="29"/>
      <c r="K7" s="29"/>
      <c r="L7" s="29"/>
      <c r="M7" s="29"/>
      <c r="N7" s="29"/>
      <c r="O7" s="616"/>
      <c r="P7" s="587"/>
      <c r="Q7" s="587"/>
      <c r="R7" s="587"/>
      <c r="S7" s="587"/>
      <c r="T7" s="565" t="str">
        <f>IF(★入力シート!G18="○",★入力シート!G7,IF(★入力シート!G18="✕",★入力シート!G21,""))</f>
        <v/>
      </c>
      <c r="U7" s="566"/>
      <c r="V7" s="566"/>
      <c r="W7" s="566"/>
      <c r="X7" s="566"/>
      <c r="Y7" s="566"/>
      <c r="Z7" s="566"/>
      <c r="AA7" s="566"/>
      <c r="AB7" s="566"/>
      <c r="AC7" s="566"/>
      <c r="AD7" s="566"/>
      <c r="AE7" s="566"/>
      <c r="AF7" s="566"/>
      <c r="AG7" s="567"/>
    </row>
    <row r="8" spans="1:33" ht="15" customHeight="1" x14ac:dyDescent="0.55000000000000004">
      <c r="A8" s="29"/>
      <c r="B8" s="29"/>
      <c r="C8" s="29"/>
      <c r="D8" s="29"/>
      <c r="E8" s="29"/>
      <c r="F8" s="29"/>
      <c r="G8" s="29"/>
      <c r="H8" s="29"/>
      <c r="I8" s="29"/>
      <c r="J8" s="29"/>
      <c r="K8" s="29"/>
      <c r="L8" s="29"/>
      <c r="M8" s="29"/>
      <c r="N8" s="29"/>
      <c r="O8" s="617"/>
      <c r="P8" s="618" t="s">
        <v>10</v>
      </c>
      <c r="Q8" s="618"/>
      <c r="R8" s="618"/>
      <c r="S8" s="618"/>
      <c r="T8" s="550" t="str">
        <f>IF(★入力シート!G18="○",★入力シート!G9,IF(★入力シート!G18="✕",★入力シート!G23,""))</f>
        <v/>
      </c>
      <c r="U8" s="551"/>
      <c r="V8" s="551"/>
      <c r="W8" s="551"/>
      <c r="X8" s="551"/>
      <c r="Y8" s="551"/>
      <c r="Z8" s="551"/>
      <c r="AA8" s="551"/>
      <c r="AB8" s="551"/>
      <c r="AC8" s="551"/>
      <c r="AD8" s="551"/>
      <c r="AE8" s="551"/>
      <c r="AF8" s="551"/>
      <c r="AG8" s="552"/>
    </row>
    <row r="9" spans="1:33" ht="15" customHeight="1" x14ac:dyDescent="0.55000000000000004">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row>
    <row r="10" spans="1:33" ht="15" customHeight="1" x14ac:dyDescent="0.55000000000000004">
      <c r="A10" s="614" t="s">
        <v>330</v>
      </c>
      <c r="B10" s="614"/>
      <c r="C10" s="614"/>
      <c r="D10" s="614"/>
      <c r="E10" s="614"/>
      <c r="F10" s="614"/>
      <c r="G10" s="614"/>
      <c r="H10" s="614"/>
      <c r="I10" s="614"/>
      <c r="J10" s="614"/>
      <c r="K10" s="614"/>
      <c r="L10" s="614"/>
      <c r="M10" s="614"/>
      <c r="N10" s="614"/>
      <c r="O10" s="614"/>
      <c r="P10" s="614"/>
      <c r="Q10" s="614"/>
      <c r="R10" s="614"/>
      <c r="S10" s="614"/>
      <c r="T10" s="614"/>
      <c r="U10" s="614"/>
      <c r="V10" s="614"/>
      <c r="W10" s="614"/>
      <c r="X10" s="614"/>
      <c r="Y10" s="614"/>
      <c r="Z10" s="614"/>
      <c r="AA10" s="614"/>
      <c r="AB10" s="614"/>
      <c r="AC10" s="614"/>
      <c r="AD10" s="614"/>
      <c r="AE10" s="614"/>
      <c r="AF10" s="614"/>
    </row>
    <row r="11" spans="1:33" ht="15" customHeight="1" x14ac:dyDescent="0.55000000000000004"/>
    <row r="12" spans="1:33" s="2" customFormat="1" ht="15" customHeight="1" x14ac:dyDescent="0.55000000000000004">
      <c r="B12" s="509" t="s">
        <v>1</v>
      </c>
      <c r="C12" s="509"/>
      <c r="D12" s="561">
        <f>★入力シート!G147</f>
        <v>0</v>
      </c>
      <c r="E12" s="561"/>
      <c r="F12" s="124" t="s">
        <v>2</v>
      </c>
      <c r="G12" s="561">
        <f>★入力シート!G148</f>
        <v>0</v>
      </c>
      <c r="H12" s="561"/>
      <c r="I12" s="124" t="s">
        <v>3</v>
      </c>
      <c r="J12" s="561">
        <f>★入力シート!G149</f>
        <v>0</v>
      </c>
      <c r="K12" s="561"/>
      <c r="L12" s="509" t="s">
        <v>68</v>
      </c>
      <c r="M12" s="509"/>
      <c r="N12" s="509"/>
      <c r="O12" s="562"/>
      <c r="P12" s="562"/>
      <c r="Q12" s="540" t="s">
        <v>571</v>
      </c>
      <c r="R12" s="540"/>
      <c r="S12" s="540"/>
      <c r="T12" s="540"/>
      <c r="U12" s="540"/>
      <c r="V12" s="540"/>
      <c r="W12" s="540"/>
      <c r="X12" s="561">
        <f>★入力シート!G150</f>
        <v>0</v>
      </c>
      <c r="Y12" s="561"/>
      <c r="Z12" s="561"/>
      <c r="AA12" s="509" t="s">
        <v>69</v>
      </c>
      <c r="AB12" s="509"/>
      <c r="AC12" s="509"/>
      <c r="AD12" s="509"/>
      <c r="AE12" s="509"/>
      <c r="AF12" s="509"/>
      <c r="AG12" s="509"/>
    </row>
    <row r="13" spans="1:33" ht="15" customHeight="1" x14ac:dyDescent="0.55000000000000004">
      <c r="A13" s="545" t="s">
        <v>331</v>
      </c>
      <c r="B13" s="545"/>
      <c r="C13" s="545"/>
      <c r="D13" s="545"/>
      <c r="E13" s="545"/>
      <c r="F13" s="545"/>
      <c r="G13" s="545"/>
      <c r="H13" s="545"/>
      <c r="I13" s="545"/>
      <c r="J13" s="545"/>
      <c r="K13" s="545"/>
      <c r="L13" s="545"/>
      <c r="M13" s="545"/>
      <c r="N13" s="545"/>
      <c r="O13" s="545"/>
      <c r="P13" s="545"/>
      <c r="Q13" s="545"/>
      <c r="R13" s="545"/>
      <c r="S13" s="545"/>
      <c r="T13" s="545"/>
      <c r="U13" s="545"/>
      <c r="V13" s="545"/>
      <c r="W13" s="545"/>
      <c r="X13" s="545"/>
      <c r="Y13" s="545"/>
      <c r="Z13" s="545"/>
      <c r="AA13" s="545"/>
      <c r="AB13" s="545"/>
      <c r="AC13" s="545"/>
      <c r="AD13" s="545"/>
      <c r="AE13" s="545"/>
      <c r="AF13" s="545"/>
      <c r="AG13" s="545"/>
    </row>
    <row r="14" spans="1:33" ht="15" customHeight="1" x14ac:dyDescent="0.55000000000000004">
      <c r="A14" s="545"/>
      <c r="B14" s="545"/>
      <c r="C14" s="545"/>
      <c r="D14" s="545"/>
      <c r="E14" s="545"/>
      <c r="F14" s="545"/>
      <c r="G14" s="545"/>
      <c r="H14" s="545"/>
      <c r="I14" s="545"/>
      <c r="J14" s="545"/>
      <c r="K14" s="545"/>
      <c r="L14" s="545"/>
      <c r="M14" s="545"/>
      <c r="N14" s="545"/>
      <c r="O14" s="545"/>
      <c r="P14" s="545"/>
      <c r="Q14" s="545"/>
      <c r="R14" s="545"/>
      <c r="S14" s="545"/>
      <c r="T14" s="545"/>
      <c r="U14" s="545"/>
      <c r="V14" s="545"/>
      <c r="W14" s="545"/>
      <c r="X14" s="545"/>
      <c r="Y14" s="545"/>
      <c r="Z14" s="545"/>
      <c r="AA14" s="545"/>
      <c r="AB14" s="545"/>
      <c r="AC14" s="545"/>
      <c r="AD14" s="545"/>
      <c r="AE14" s="545"/>
      <c r="AF14" s="545"/>
      <c r="AG14" s="545"/>
    </row>
    <row r="15" spans="1:33" ht="15" customHeight="1" x14ac:dyDescent="0.55000000000000004">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row>
    <row r="16" spans="1:33" ht="15" customHeight="1" x14ac:dyDescent="0.55000000000000004">
      <c r="A16" s="538" t="s">
        <v>49</v>
      </c>
      <c r="B16" s="538"/>
      <c r="C16" s="538"/>
      <c r="D16" s="538"/>
      <c r="E16" s="538"/>
      <c r="F16" s="538"/>
      <c r="G16" s="538"/>
      <c r="H16" s="538"/>
      <c r="I16" s="538"/>
      <c r="J16" s="538"/>
      <c r="K16" s="538"/>
      <c r="L16" s="538"/>
      <c r="M16" s="538"/>
      <c r="N16" s="538"/>
      <c r="O16" s="538"/>
      <c r="P16" s="538"/>
      <c r="Q16" s="538"/>
      <c r="R16" s="538"/>
      <c r="S16" s="538"/>
      <c r="T16" s="538"/>
      <c r="U16" s="538"/>
      <c r="V16" s="538"/>
      <c r="W16" s="538"/>
      <c r="X16" s="538"/>
      <c r="Y16" s="538"/>
      <c r="Z16" s="538"/>
      <c r="AA16" s="538"/>
      <c r="AB16" s="538"/>
      <c r="AC16" s="538"/>
      <c r="AD16" s="538"/>
      <c r="AE16" s="538"/>
      <c r="AF16" s="538"/>
      <c r="AG16" s="538"/>
    </row>
    <row r="17" spans="1:33" ht="15" customHeight="1" x14ac:dyDescent="0.55000000000000004">
      <c r="A17" s="30"/>
      <c r="B17" s="30"/>
      <c r="C17" s="30"/>
      <c r="D17" s="30"/>
      <c r="E17" s="30"/>
      <c r="F17" s="30"/>
      <c r="G17" s="30"/>
      <c r="H17" s="30"/>
      <c r="I17" s="30"/>
      <c r="J17" s="30"/>
      <c r="K17" s="30"/>
      <c r="L17" s="30"/>
      <c r="M17" s="30"/>
      <c r="N17" s="30"/>
      <c r="O17" s="30"/>
      <c r="P17" s="30"/>
      <c r="Q17" s="30"/>
      <c r="R17" s="30"/>
      <c r="S17" s="30"/>
      <c r="T17" s="30"/>
      <c r="U17" s="30"/>
      <c r="V17" s="30"/>
      <c r="W17" s="30"/>
      <c r="X17" s="30"/>
    </row>
    <row r="18" spans="1:33" ht="15" customHeight="1" x14ac:dyDescent="0.55000000000000004">
      <c r="A18" s="537" t="s">
        <v>70</v>
      </c>
      <c r="B18" s="537"/>
      <c r="C18" s="537"/>
      <c r="D18" s="537"/>
      <c r="E18" s="537"/>
      <c r="F18" s="537"/>
      <c r="G18" s="537"/>
      <c r="H18" s="537"/>
      <c r="I18" s="537"/>
      <c r="J18" s="537"/>
      <c r="K18" s="537"/>
      <c r="L18" s="537"/>
      <c r="M18" s="537"/>
      <c r="N18" s="537"/>
      <c r="O18" s="537"/>
      <c r="P18" s="537"/>
      <c r="Q18" s="537"/>
      <c r="R18" s="537"/>
      <c r="S18" s="537"/>
      <c r="T18" s="537"/>
      <c r="U18" s="537"/>
      <c r="V18" s="537"/>
      <c r="W18" s="537"/>
      <c r="X18" s="537"/>
      <c r="Y18" s="537"/>
      <c r="Z18" s="537"/>
      <c r="AA18" s="537"/>
      <c r="AB18" s="537"/>
      <c r="AC18" s="537"/>
      <c r="AD18" s="537"/>
      <c r="AE18" s="537"/>
      <c r="AF18" s="537"/>
      <c r="AG18" s="537"/>
    </row>
    <row r="19" spans="1:33" ht="5.15" customHeight="1" x14ac:dyDescent="0.55000000000000004">
      <c r="A19" s="29"/>
      <c r="B19" s="29"/>
      <c r="C19" s="29"/>
      <c r="D19" s="29"/>
      <c r="E19" s="29"/>
      <c r="F19" s="29"/>
      <c r="G19" s="29"/>
      <c r="H19" s="29"/>
      <c r="I19" s="29"/>
    </row>
    <row r="20" spans="1:33" ht="15" customHeight="1" x14ac:dyDescent="0.55000000000000004">
      <c r="A20" s="29"/>
      <c r="B20" s="29"/>
      <c r="C20" s="29"/>
      <c r="D20" s="29"/>
      <c r="E20" s="29"/>
      <c r="F20" s="29"/>
      <c r="G20" s="29"/>
      <c r="H20" s="29"/>
      <c r="I20" s="29"/>
      <c r="J20" s="553">
        <f>★入力シート!G53</f>
        <v>0</v>
      </c>
      <c r="K20" s="553"/>
      <c r="L20" s="553"/>
      <c r="M20" s="553"/>
      <c r="N20" s="553"/>
      <c r="O20" s="553"/>
      <c r="P20" s="553"/>
      <c r="Q20" s="553"/>
      <c r="R20" s="553"/>
      <c r="S20" s="553"/>
      <c r="T20" s="553"/>
      <c r="U20" s="481" t="s">
        <v>317</v>
      </c>
      <c r="V20" s="481"/>
      <c r="W20" s="481"/>
      <c r="X20" s="481"/>
      <c r="Y20" s="481"/>
      <c r="Z20" s="481"/>
      <c r="AA20" s="481"/>
      <c r="AB20" s="481"/>
    </row>
    <row r="21" spans="1:33" ht="15" customHeight="1" x14ac:dyDescent="0.55000000000000004">
      <c r="A21" s="29"/>
      <c r="B21" s="29"/>
      <c r="C21" s="29"/>
      <c r="D21" s="29"/>
      <c r="E21" s="29"/>
      <c r="F21" s="29"/>
      <c r="G21" s="29"/>
      <c r="H21" s="29"/>
      <c r="I21" s="29"/>
    </row>
    <row r="22" spans="1:33" ht="15" customHeight="1" x14ac:dyDescent="0.55000000000000004">
      <c r="A22" s="537" t="s">
        <v>151</v>
      </c>
      <c r="B22" s="537"/>
      <c r="C22" s="537"/>
      <c r="D22" s="537"/>
      <c r="E22" s="537"/>
      <c r="F22" s="537"/>
      <c r="G22" s="537"/>
      <c r="H22" s="537"/>
      <c r="I22" s="537"/>
      <c r="J22" s="537"/>
      <c r="K22" s="537"/>
      <c r="L22" s="537"/>
      <c r="M22" s="537"/>
      <c r="N22" s="537"/>
      <c r="O22" s="537"/>
      <c r="P22" s="537"/>
      <c r="Q22" s="537"/>
      <c r="R22" s="537"/>
      <c r="S22" s="537"/>
      <c r="T22" s="537"/>
      <c r="U22" s="537"/>
      <c r="V22" s="537"/>
      <c r="W22" s="537"/>
      <c r="X22" s="537"/>
      <c r="Y22" s="537"/>
      <c r="Z22" s="537"/>
      <c r="AA22" s="537"/>
      <c r="AB22" s="537"/>
      <c r="AC22" s="537"/>
      <c r="AD22" s="537"/>
      <c r="AE22" s="537"/>
      <c r="AF22" s="537"/>
      <c r="AG22" s="537"/>
    </row>
    <row r="23" spans="1:33" ht="5.15" customHeight="1" x14ac:dyDescent="0.55000000000000004">
      <c r="A23" s="29"/>
      <c r="B23" s="29"/>
      <c r="C23" s="29"/>
      <c r="D23" s="29"/>
      <c r="E23" s="29"/>
      <c r="F23" s="29"/>
      <c r="G23" s="29"/>
      <c r="H23" s="29"/>
      <c r="I23" s="29"/>
    </row>
    <row r="24" spans="1:33" ht="15" customHeight="1" x14ac:dyDescent="0.55000000000000004">
      <c r="A24" s="588"/>
      <c r="B24" s="589"/>
      <c r="C24" s="589"/>
      <c r="D24" s="589"/>
      <c r="E24" s="589"/>
      <c r="F24" s="589"/>
      <c r="G24" s="589"/>
      <c r="H24" s="589"/>
      <c r="I24" s="589"/>
      <c r="J24" s="589"/>
      <c r="K24" s="589"/>
      <c r="L24" s="589"/>
      <c r="M24" s="589"/>
      <c r="N24" s="589"/>
      <c r="O24" s="589"/>
      <c r="P24" s="589"/>
      <c r="Q24" s="589"/>
      <c r="R24" s="589"/>
      <c r="S24" s="589"/>
      <c r="T24" s="589"/>
      <c r="U24" s="589"/>
      <c r="V24" s="589"/>
      <c r="W24" s="589"/>
      <c r="X24" s="589"/>
      <c r="Y24" s="589"/>
      <c r="Z24" s="589"/>
      <c r="AA24" s="589"/>
      <c r="AB24" s="589"/>
      <c r="AC24" s="589"/>
      <c r="AD24" s="589"/>
      <c r="AE24" s="589"/>
      <c r="AF24" s="589"/>
      <c r="AG24" s="590"/>
    </row>
    <row r="25" spans="1:33" ht="15" customHeight="1" x14ac:dyDescent="0.55000000000000004">
      <c r="A25" s="591"/>
      <c r="B25" s="592"/>
      <c r="C25" s="592"/>
      <c r="D25" s="592"/>
      <c r="E25" s="592"/>
      <c r="F25" s="592"/>
      <c r="G25" s="592"/>
      <c r="H25" s="592"/>
      <c r="I25" s="592"/>
      <c r="J25" s="592"/>
      <c r="K25" s="592"/>
      <c r="L25" s="592"/>
      <c r="M25" s="592"/>
      <c r="N25" s="592"/>
      <c r="O25" s="592"/>
      <c r="P25" s="592"/>
      <c r="Q25" s="592"/>
      <c r="R25" s="592"/>
      <c r="S25" s="592"/>
      <c r="T25" s="592"/>
      <c r="U25" s="592"/>
      <c r="V25" s="592"/>
      <c r="W25" s="592"/>
      <c r="X25" s="592"/>
      <c r="Y25" s="592"/>
      <c r="Z25" s="592"/>
      <c r="AA25" s="592"/>
      <c r="AB25" s="592"/>
      <c r="AC25" s="592"/>
      <c r="AD25" s="592"/>
      <c r="AE25" s="592"/>
      <c r="AF25" s="592"/>
      <c r="AG25" s="593"/>
    </row>
    <row r="26" spans="1:33" ht="15" customHeight="1" x14ac:dyDescent="0.55000000000000004">
      <c r="A26" s="594"/>
      <c r="B26" s="580"/>
      <c r="C26" s="580"/>
      <c r="D26" s="580"/>
      <c r="E26" s="580"/>
      <c r="F26" s="580"/>
      <c r="G26" s="580"/>
      <c r="H26" s="580"/>
      <c r="I26" s="580"/>
      <c r="J26" s="580"/>
      <c r="K26" s="580"/>
      <c r="L26" s="580"/>
      <c r="M26" s="580"/>
      <c r="N26" s="580"/>
      <c r="O26" s="580"/>
      <c r="P26" s="580"/>
      <c r="Q26" s="580"/>
      <c r="R26" s="580"/>
      <c r="S26" s="580"/>
      <c r="T26" s="580"/>
      <c r="U26" s="580"/>
      <c r="V26" s="580"/>
      <c r="W26" s="580"/>
      <c r="X26" s="580"/>
      <c r="Y26" s="580"/>
      <c r="Z26" s="580"/>
      <c r="AA26" s="580"/>
      <c r="AB26" s="580"/>
      <c r="AC26" s="580"/>
      <c r="AD26" s="580"/>
      <c r="AE26" s="580"/>
      <c r="AF26" s="580"/>
      <c r="AG26" s="581"/>
    </row>
    <row r="27" spans="1:33" ht="15" customHeight="1" x14ac:dyDescent="0.55000000000000004">
      <c r="A27" s="29"/>
      <c r="B27" s="29"/>
      <c r="C27" s="29"/>
      <c r="D27" s="29"/>
      <c r="E27" s="29"/>
      <c r="F27" s="29"/>
      <c r="G27" s="29"/>
    </row>
    <row r="28" spans="1:33" ht="15" customHeight="1" x14ac:dyDescent="0.55000000000000004">
      <c r="A28" s="537" t="s">
        <v>152</v>
      </c>
      <c r="B28" s="537"/>
      <c r="C28" s="537"/>
      <c r="D28" s="537"/>
      <c r="E28" s="537"/>
      <c r="F28" s="537"/>
      <c r="G28" s="537"/>
      <c r="H28" s="537"/>
      <c r="I28" s="537"/>
      <c r="J28" s="537"/>
      <c r="K28" s="537"/>
      <c r="L28" s="537"/>
      <c r="M28" s="537"/>
      <c r="N28" s="537"/>
      <c r="O28" s="537"/>
      <c r="P28" s="537"/>
      <c r="Q28" s="537"/>
      <c r="R28" s="537"/>
      <c r="S28" s="537"/>
      <c r="T28" s="537"/>
      <c r="U28" s="537"/>
      <c r="V28" s="537"/>
      <c r="W28" s="537"/>
      <c r="X28" s="537"/>
      <c r="Y28" s="537"/>
      <c r="Z28" s="537"/>
      <c r="AA28" s="537"/>
      <c r="AB28" s="537"/>
      <c r="AC28" s="537"/>
      <c r="AD28" s="537"/>
      <c r="AE28" s="537"/>
      <c r="AF28" s="537"/>
      <c r="AG28" s="537"/>
    </row>
    <row r="29" spans="1:33" ht="5.15" customHeight="1" x14ac:dyDescent="0.55000000000000004">
      <c r="A29" s="30"/>
      <c r="B29" s="29"/>
      <c r="C29" s="29"/>
      <c r="D29" s="29"/>
      <c r="E29" s="29"/>
      <c r="F29" s="29"/>
      <c r="G29" s="29"/>
      <c r="H29" s="29"/>
      <c r="I29" s="29"/>
      <c r="J29" s="29"/>
      <c r="K29" s="29"/>
      <c r="L29" s="29"/>
      <c r="AD29" s="29"/>
      <c r="AE29" s="29"/>
      <c r="AF29" s="29"/>
      <c r="AG29" s="30"/>
    </row>
    <row r="30" spans="1:33" ht="15" customHeight="1" x14ac:dyDescent="0.55000000000000004">
      <c r="A30" s="537" t="s">
        <v>291</v>
      </c>
      <c r="B30" s="537"/>
      <c r="C30" s="537"/>
      <c r="D30" s="537"/>
      <c r="E30" s="537"/>
      <c r="F30" s="537"/>
      <c r="G30" s="537"/>
      <c r="H30" s="537"/>
      <c r="I30" s="537"/>
      <c r="J30" s="537"/>
      <c r="K30" s="537"/>
      <c r="L30" s="537"/>
      <c r="M30" s="537"/>
      <c r="N30" s="537"/>
      <c r="O30" s="537"/>
      <c r="P30" s="537"/>
      <c r="Q30" s="537"/>
      <c r="R30" s="537"/>
      <c r="S30" s="537"/>
      <c r="T30" s="537"/>
      <c r="U30" s="537"/>
      <c r="V30" s="537"/>
      <c r="W30" s="537"/>
      <c r="X30" s="537"/>
      <c r="Y30" s="537"/>
      <c r="Z30" s="537"/>
      <c r="AA30" s="537"/>
      <c r="AB30" s="537"/>
      <c r="AC30" s="537"/>
      <c r="AD30" s="537"/>
      <c r="AE30" s="537"/>
      <c r="AF30" s="537"/>
      <c r="AG30" s="537"/>
    </row>
    <row r="31" spans="1:33" ht="15" customHeight="1" x14ac:dyDescent="0.55000000000000004">
      <c r="A31" s="30"/>
      <c r="B31" s="29"/>
      <c r="C31" s="29"/>
      <c r="D31" s="29"/>
      <c r="E31" s="29"/>
      <c r="F31" s="29"/>
      <c r="G31" s="29"/>
      <c r="H31" s="29"/>
      <c r="I31" s="29"/>
      <c r="J31" s="29"/>
      <c r="K31" s="29"/>
      <c r="L31" s="29"/>
      <c r="AD31" s="29"/>
      <c r="AE31" s="29"/>
      <c r="AF31" s="29"/>
      <c r="AG31" s="30"/>
    </row>
    <row r="32" spans="1:33" ht="15" customHeight="1" x14ac:dyDescent="0.55000000000000004">
      <c r="A32" s="30"/>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30"/>
    </row>
    <row r="33" spans="1:33" ht="15" customHeight="1" x14ac:dyDescent="0.55000000000000004">
      <c r="A33" s="30"/>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30"/>
    </row>
    <row r="34" spans="1:33" ht="15" customHeight="1" x14ac:dyDescent="0.55000000000000004">
      <c r="A34" s="30"/>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30"/>
    </row>
    <row r="35" spans="1:33" ht="15" customHeight="1" x14ac:dyDescent="0.55000000000000004">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row>
  </sheetData>
  <mergeCells count="31">
    <mergeCell ref="A4:AG4"/>
    <mergeCell ref="A1:AG1"/>
    <mergeCell ref="W2:X2"/>
    <mergeCell ref="Y2:Z2"/>
    <mergeCell ref="AB2:AC2"/>
    <mergeCell ref="AE2:AF2"/>
    <mergeCell ref="O6:O8"/>
    <mergeCell ref="P6:S7"/>
    <mergeCell ref="U6:AG6"/>
    <mergeCell ref="T7:AG7"/>
    <mergeCell ref="P8:S8"/>
    <mergeCell ref="T8:AG8"/>
    <mergeCell ref="A10:AF10"/>
    <mergeCell ref="B12:C12"/>
    <mergeCell ref="D12:E12"/>
    <mergeCell ref="G12:H12"/>
    <mergeCell ref="J12:K12"/>
    <mergeCell ref="L12:N12"/>
    <mergeCell ref="AA12:AG12"/>
    <mergeCell ref="O12:P12"/>
    <mergeCell ref="Q12:W12"/>
    <mergeCell ref="X12:Z12"/>
    <mergeCell ref="A24:AG26"/>
    <mergeCell ref="A28:AG28"/>
    <mergeCell ref="A30:AG30"/>
    <mergeCell ref="A13:AG14"/>
    <mergeCell ref="A16:AG16"/>
    <mergeCell ref="A18:AG18"/>
    <mergeCell ref="J20:T20"/>
    <mergeCell ref="A22:AG22"/>
    <mergeCell ref="U20:AB20"/>
  </mergeCells>
  <phoneticPr fontId="1"/>
  <pageMargins left="0.78740157480314965" right="0.78740157480314965" top="0.78740157480314965" bottom="0.78740157480314965" header="0" footer="0"/>
  <pageSetup paperSize="9" scale="81"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theme="4" tint="0.59999389629810485"/>
  </sheetPr>
  <dimension ref="A1:AJ102"/>
  <sheetViews>
    <sheetView showZeros="0" view="pageBreakPreview" topLeftCell="A3" zoomScaleNormal="130" zoomScaleSheetLayoutView="100" workbookViewId="0">
      <selection activeCell="N27" sqref="N27:P27"/>
    </sheetView>
  </sheetViews>
  <sheetFormatPr defaultColWidth="2.58203125" defaultRowHeight="15" customHeight="1" x14ac:dyDescent="0.55000000000000004"/>
  <cols>
    <col min="1" max="16384" width="2.58203125" style="99"/>
  </cols>
  <sheetData>
    <row r="1" spans="1:36" ht="15" customHeight="1" x14ac:dyDescent="0.55000000000000004">
      <c r="A1" s="408" t="s">
        <v>234</v>
      </c>
      <c r="B1" s="408"/>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row>
    <row r="2" spans="1:36" ht="15" customHeight="1" x14ac:dyDescent="0.55000000000000004">
      <c r="A2" s="684" t="s">
        <v>341</v>
      </c>
      <c r="B2" s="684"/>
      <c r="C2" s="684"/>
      <c r="D2" s="684"/>
      <c r="E2" s="684"/>
      <c r="F2" s="684"/>
      <c r="G2" s="684"/>
      <c r="H2" s="684"/>
      <c r="I2" s="684"/>
      <c r="J2" s="684"/>
      <c r="K2" s="684"/>
      <c r="L2" s="684"/>
      <c r="M2" s="684"/>
      <c r="N2" s="684"/>
      <c r="O2" s="684"/>
      <c r="P2" s="684"/>
      <c r="Q2" s="684"/>
      <c r="R2" s="684"/>
      <c r="S2" s="684"/>
      <c r="T2" s="684"/>
      <c r="U2" s="684"/>
      <c r="V2" s="684"/>
      <c r="W2" s="684"/>
      <c r="X2" s="684"/>
      <c r="Y2" s="684"/>
      <c r="Z2" s="684"/>
      <c r="AA2" s="684"/>
      <c r="AB2" s="684"/>
      <c r="AC2" s="684"/>
      <c r="AD2" s="684"/>
      <c r="AE2" s="684"/>
      <c r="AF2" s="684"/>
      <c r="AG2" s="684"/>
      <c r="AH2" s="684"/>
      <c r="AI2" s="684"/>
      <c r="AJ2" s="684"/>
    </row>
    <row r="4" spans="1:36" ht="15" customHeight="1" x14ac:dyDescent="0.55000000000000004">
      <c r="A4" s="101" t="s">
        <v>70</v>
      </c>
      <c r="B4" s="101"/>
      <c r="C4" s="101"/>
      <c r="D4" s="101"/>
      <c r="E4" s="101"/>
      <c r="F4" s="101"/>
      <c r="G4" s="101"/>
      <c r="J4" s="680">
        <f>★入力シート!E53</f>
        <v>0</v>
      </c>
      <c r="K4" s="680"/>
      <c r="L4" s="680"/>
      <c r="M4" s="680"/>
      <c r="N4" s="680"/>
      <c r="O4" s="680"/>
      <c r="P4" s="680"/>
      <c r="Q4" s="680"/>
      <c r="R4" s="680"/>
      <c r="S4" s="680"/>
      <c r="T4" s="118" t="s">
        <v>317</v>
      </c>
      <c r="U4" s="118"/>
      <c r="V4" s="118"/>
      <c r="W4" s="118"/>
      <c r="X4" s="118"/>
      <c r="Y4" s="118"/>
      <c r="Z4" s="118"/>
      <c r="AA4" s="101"/>
      <c r="AB4" s="101"/>
      <c r="AC4" s="101"/>
      <c r="AD4" s="101"/>
      <c r="AE4" s="101"/>
      <c r="AF4" s="101"/>
      <c r="AG4" s="101"/>
    </row>
    <row r="5" spans="1:36" s="102" customFormat="1" ht="5.15" customHeight="1" x14ac:dyDescent="0.55000000000000004">
      <c r="A5" s="105"/>
      <c r="B5" s="105"/>
      <c r="C5" s="105"/>
      <c r="D5" s="105"/>
      <c r="E5" s="105"/>
      <c r="F5" s="105"/>
      <c r="G5" s="105"/>
      <c r="H5" s="105"/>
      <c r="I5" s="104"/>
      <c r="L5" s="106"/>
      <c r="M5" s="106"/>
      <c r="N5" s="106"/>
      <c r="O5" s="106"/>
      <c r="P5" s="106"/>
      <c r="Q5" s="106"/>
      <c r="R5" s="106"/>
      <c r="S5" s="106"/>
      <c r="T5" s="106"/>
      <c r="U5" s="106"/>
      <c r="V5" s="106"/>
      <c r="W5" s="106"/>
      <c r="X5" s="106"/>
      <c r="Y5" s="106"/>
      <c r="Z5" s="106"/>
      <c r="AA5" s="106"/>
      <c r="AB5" s="104"/>
      <c r="AC5" s="104"/>
      <c r="AD5" s="104"/>
      <c r="AE5" s="104"/>
      <c r="AF5" s="104"/>
      <c r="AG5" s="104"/>
    </row>
    <row r="6" spans="1:36" ht="15" customHeight="1" x14ac:dyDescent="0.55000000000000004">
      <c r="A6" s="408" t="s">
        <v>350</v>
      </c>
      <c r="B6" s="408"/>
      <c r="C6" s="408"/>
      <c r="D6" s="408"/>
      <c r="E6" s="408"/>
      <c r="F6" s="408"/>
      <c r="G6" s="408"/>
      <c r="H6" s="408"/>
    </row>
    <row r="7" spans="1:36" ht="15" customHeight="1" x14ac:dyDescent="0.55000000000000004">
      <c r="D7" s="667" t="s">
        <v>157</v>
      </c>
      <c r="E7" s="667"/>
      <c r="F7" s="667"/>
      <c r="G7" s="667"/>
      <c r="H7" s="667"/>
      <c r="I7" s="667"/>
      <c r="L7" s="680">
        <f>★入力シート!G100</f>
        <v>0</v>
      </c>
      <c r="M7" s="680"/>
      <c r="N7" s="680"/>
      <c r="O7" s="680"/>
      <c r="P7" s="680"/>
      <c r="Q7" s="680"/>
      <c r="R7" s="680"/>
      <c r="S7" s="680"/>
      <c r="T7" s="680"/>
      <c r="U7" s="680"/>
      <c r="V7" s="680"/>
      <c r="W7" s="680"/>
      <c r="X7" s="680"/>
      <c r="Y7" s="680"/>
      <c r="Z7" s="680"/>
      <c r="AA7" s="680"/>
      <c r="AB7" s="680"/>
      <c r="AC7" s="680"/>
    </row>
    <row r="8" spans="1:36" ht="15" customHeight="1" x14ac:dyDescent="0.55000000000000004">
      <c r="D8" s="667" t="s">
        <v>242</v>
      </c>
      <c r="E8" s="667"/>
      <c r="F8" s="667"/>
      <c r="G8" s="667"/>
      <c r="H8" s="667"/>
      <c r="I8" s="667"/>
      <c r="L8" s="159" t="s">
        <v>15</v>
      </c>
      <c r="M8" s="140" t="str">
        <f>IF(★入力シート!G101="一級建築士","✓","")</f>
        <v/>
      </c>
      <c r="N8" s="487" t="s">
        <v>88</v>
      </c>
      <c r="O8" s="488"/>
      <c r="P8" s="159" t="s">
        <v>89</v>
      </c>
      <c r="Q8" s="140" t="str">
        <f>IF(★入力シート!G101="二級建築士","✓","")</f>
        <v/>
      </c>
      <c r="R8" s="487" t="s">
        <v>90</v>
      </c>
      <c r="S8" s="488"/>
      <c r="T8" s="159" t="s">
        <v>89</v>
      </c>
      <c r="U8" s="140" t="str">
        <f>IF(★入力シート!G101="木造建築士","✓","")</f>
        <v/>
      </c>
      <c r="V8" s="487" t="s">
        <v>92</v>
      </c>
      <c r="W8" s="488"/>
      <c r="X8" s="159" t="s">
        <v>16</v>
      </c>
      <c r="Y8" s="488" t="s">
        <v>94</v>
      </c>
      <c r="Z8" s="488"/>
      <c r="AA8" s="488"/>
    </row>
    <row r="9" spans="1:36" ht="15" customHeight="1" x14ac:dyDescent="0.55000000000000004">
      <c r="L9" s="10" t="s">
        <v>15</v>
      </c>
      <c r="M9" s="664">
        <f>IF(★入力シート!G101="一級建築士","大臣",IF(★入力シート!G101="二級建築士","愛知県知事",IF(★入力シート!G101="木造建築士","愛知県知事",)))</f>
        <v>0</v>
      </c>
      <c r="N9" s="664"/>
      <c r="O9" s="664"/>
      <c r="P9" s="664"/>
      <c r="Q9" s="664"/>
      <c r="R9" s="20" t="s">
        <v>16</v>
      </c>
      <c r="S9" s="481" t="s">
        <v>95</v>
      </c>
      <c r="T9" s="481"/>
      <c r="U9" s="481"/>
      <c r="V9" s="664">
        <f>★入力シート!G102</f>
        <v>0</v>
      </c>
      <c r="W9" s="664"/>
      <c r="X9" s="664"/>
      <c r="Y9" s="664"/>
      <c r="Z9" s="664"/>
      <c r="AA9" s="664"/>
      <c r="AB9" s="664"/>
      <c r="AC9" s="20" t="s">
        <v>96</v>
      </c>
    </row>
    <row r="10" spans="1:36" ht="15" customHeight="1" x14ac:dyDescent="0.55000000000000004">
      <c r="D10" s="667" t="s">
        <v>244</v>
      </c>
      <c r="E10" s="667"/>
      <c r="F10" s="667"/>
      <c r="G10" s="667"/>
      <c r="H10" s="667"/>
      <c r="I10" s="667"/>
      <c r="L10" s="683">
        <f>★入力シート!G103</f>
        <v>0</v>
      </c>
      <c r="M10" s="683"/>
      <c r="N10" s="683"/>
      <c r="O10" s="683"/>
      <c r="P10" s="683"/>
      <c r="Q10" s="683"/>
      <c r="R10" s="683"/>
      <c r="S10" s="683"/>
      <c r="T10" s="683"/>
      <c r="U10" s="683"/>
      <c r="V10" s="683"/>
      <c r="W10" s="683"/>
      <c r="X10" s="683"/>
      <c r="Y10" s="683"/>
      <c r="Z10" s="683"/>
      <c r="AA10" s="683"/>
      <c r="AB10" s="683"/>
      <c r="AC10" s="683"/>
    </row>
    <row r="11" spans="1:36" ht="15" customHeight="1" x14ac:dyDescent="0.55000000000000004">
      <c r="C11" s="166"/>
      <c r="D11" s="166"/>
      <c r="E11" s="166"/>
      <c r="F11" s="166"/>
      <c r="G11" s="166"/>
      <c r="H11" s="166"/>
      <c r="L11" s="10" t="s">
        <v>15</v>
      </c>
      <c r="M11" s="683">
        <f>★入力シート!G104</f>
        <v>0</v>
      </c>
      <c r="N11" s="683"/>
      <c r="O11" s="683"/>
      <c r="P11" s="10" t="s">
        <v>16</v>
      </c>
      <c r="Q11" s="308" t="s">
        <v>245</v>
      </c>
      <c r="R11" s="308"/>
      <c r="S11" s="308"/>
      <c r="T11" s="308"/>
      <c r="U11" s="308"/>
      <c r="V11" s="683">
        <f>★入力シート!G105</f>
        <v>0</v>
      </c>
      <c r="W11" s="683"/>
      <c r="X11" s="683"/>
      <c r="Y11" s="683"/>
      <c r="Z11" s="683"/>
      <c r="AA11" s="683"/>
      <c r="AB11" s="683"/>
      <c r="AC11" s="107" t="s">
        <v>96</v>
      </c>
    </row>
    <row r="12" spans="1:36" ht="15" customHeight="1" x14ac:dyDescent="0.55000000000000004">
      <c r="D12" s="667" t="s">
        <v>74</v>
      </c>
      <c r="E12" s="667"/>
      <c r="F12" s="667"/>
      <c r="G12" s="667"/>
      <c r="H12" s="667"/>
      <c r="I12" s="667"/>
      <c r="L12" s="685">
        <f>★入力シート!G106</f>
        <v>0</v>
      </c>
      <c r="M12" s="685"/>
      <c r="N12" s="685"/>
      <c r="O12" s="685"/>
      <c r="P12" s="685"/>
      <c r="Q12" s="685"/>
      <c r="R12" s="685"/>
      <c r="S12" s="685"/>
      <c r="T12" s="685"/>
      <c r="U12" s="685"/>
      <c r="V12" s="685"/>
      <c r="W12" s="685"/>
      <c r="X12" s="685"/>
      <c r="Y12" s="685"/>
      <c r="Z12" s="685"/>
      <c r="AA12" s="685"/>
      <c r="AB12" s="685"/>
      <c r="AC12" s="685"/>
    </row>
    <row r="13" spans="1:36" ht="15" customHeight="1" x14ac:dyDescent="0.55000000000000004">
      <c r="D13" s="667" t="s">
        <v>11</v>
      </c>
      <c r="E13" s="667"/>
      <c r="F13" s="667"/>
      <c r="G13" s="667"/>
      <c r="H13" s="667"/>
      <c r="I13" s="667"/>
      <c r="L13" s="685">
        <f>★入力シート!G107</f>
        <v>0</v>
      </c>
      <c r="M13" s="685"/>
      <c r="N13" s="685"/>
      <c r="O13" s="685"/>
      <c r="P13" s="685"/>
      <c r="Q13" s="685"/>
      <c r="R13" s="685"/>
      <c r="S13" s="685"/>
      <c r="T13" s="685"/>
      <c r="U13" s="685"/>
      <c r="V13" s="685"/>
      <c r="W13" s="685"/>
      <c r="X13" s="685"/>
      <c r="Y13" s="685"/>
      <c r="Z13" s="685"/>
      <c r="AA13" s="685"/>
      <c r="AB13" s="685"/>
      <c r="AC13" s="685"/>
    </row>
    <row r="14" spans="1:36" s="102" customFormat="1" ht="5.15" customHeight="1" x14ac:dyDescent="0.55000000000000004">
      <c r="C14" s="105"/>
      <c r="D14" s="105"/>
      <c r="E14" s="106"/>
      <c r="F14" s="106"/>
      <c r="G14" s="106"/>
      <c r="H14" s="106"/>
      <c r="I14" s="106"/>
      <c r="J14" s="106"/>
      <c r="K14" s="106"/>
      <c r="N14" s="106"/>
      <c r="O14" s="106"/>
      <c r="P14" s="106"/>
      <c r="Q14" s="106"/>
      <c r="R14" s="106"/>
      <c r="S14" s="106"/>
      <c r="T14" s="106"/>
    </row>
    <row r="15" spans="1:36" ht="15" customHeight="1" x14ac:dyDescent="0.55000000000000004">
      <c r="A15" s="408" t="s">
        <v>348</v>
      </c>
      <c r="B15" s="408"/>
      <c r="C15" s="408"/>
      <c r="D15" s="408"/>
      <c r="E15" s="408"/>
      <c r="F15" s="408"/>
      <c r="G15" s="408"/>
      <c r="H15" s="408"/>
      <c r="I15" s="408"/>
      <c r="J15" s="408"/>
      <c r="K15" s="408"/>
      <c r="L15" s="408"/>
      <c r="M15" s="408"/>
      <c r="N15" s="408"/>
      <c r="O15" s="408"/>
      <c r="P15" s="408"/>
      <c r="Q15" s="408"/>
      <c r="R15" s="408"/>
      <c r="S15" s="408"/>
      <c r="T15" s="408"/>
      <c r="U15" s="408"/>
      <c r="V15" s="408"/>
      <c r="W15" s="408"/>
      <c r="X15" s="408"/>
      <c r="Y15" s="408"/>
      <c r="Z15" s="408"/>
      <c r="AA15" s="408"/>
      <c r="AB15" s="408"/>
      <c r="AC15" s="408"/>
      <c r="AD15" s="408"/>
      <c r="AE15" s="408"/>
      <c r="AF15" s="408"/>
      <c r="AG15" s="408"/>
    </row>
    <row r="16" spans="1:36" ht="15" customHeight="1" x14ac:dyDescent="0.55000000000000004">
      <c r="A16" s="408" t="s">
        <v>346</v>
      </c>
      <c r="B16" s="408"/>
      <c r="C16" s="408"/>
      <c r="D16" s="408"/>
      <c r="E16" s="408"/>
      <c r="F16" s="408"/>
      <c r="G16" s="408"/>
      <c r="H16" s="408"/>
      <c r="I16" s="408"/>
      <c r="J16" s="408"/>
      <c r="K16" s="408"/>
      <c r="L16" s="408"/>
      <c r="M16" s="408"/>
      <c r="N16" s="408"/>
      <c r="O16" s="408"/>
      <c r="P16" s="408"/>
      <c r="Q16" s="408"/>
      <c r="R16" s="408"/>
      <c r="S16" s="408"/>
      <c r="T16" s="408"/>
      <c r="U16" s="408"/>
      <c r="V16" s="408"/>
      <c r="W16" s="408"/>
      <c r="X16" s="408"/>
      <c r="Y16" s="408"/>
      <c r="Z16" s="408"/>
      <c r="AA16" s="408"/>
      <c r="AB16" s="408"/>
      <c r="AC16" s="408"/>
      <c r="AD16" s="408"/>
      <c r="AE16" s="408"/>
      <c r="AF16" s="408"/>
      <c r="AG16" s="408"/>
    </row>
    <row r="17" spans="1:36" ht="15" customHeight="1" x14ac:dyDescent="0.55000000000000004">
      <c r="B17" s="125" t="str">
        <f>IF(★入力シート!G108="岡崎市の無料耐震診断","☑","□")</f>
        <v>□</v>
      </c>
      <c r="C17" s="99" t="s">
        <v>235</v>
      </c>
      <c r="D17" s="408" t="s">
        <v>236</v>
      </c>
      <c r="E17" s="408"/>
      <c r="F17" s="408"/>
      <c r="G17" s="408"/>
      <c r="H17" s="408"/>
      <c r="I17" s="408"/>
      <c r="J17" s="408"/>
      <c r="K17" s="408"/>
      <c r="L17" s="408"/>
      <c r="M17" s="408"/>
      <c r="N17" s="408"/>
      <c r="O17" s="408"/>
      <c r="P17" s="408"/>
      <c r="Q17" s="408"/>
      <c r="R17" s="100" t="s">
        <v>87</v>
      </c>
      <c r="S17" s="665" t="str">
        <f>IF(★入力シート!G108="岡崎市の無料耐震診断",★入力シート!G109,"")</f>
        <v/>
      </c>
      <c r="T17" s="665"/>
      <c r="U17" s="665" t="str">
        <f>IF(★入力シート!G108="岡崎市の無料耐震診断",★入力シート!G110,"")</f>
        <v/>
      </c>
      <c r="V17" s="665"/>
      <c r="W17" s="667" t="s">
        <v>237</v>
      </c>
      <c r="X17" s="667"/>
      <c r="Y17" s="667"/>
      <c r="Z17" s="667"/>
      <c r="AA17" s="99" t="s">
        <v>93</v>
      </c>
    </row>
    <row r="18" spans="1:36" ht="15" customHeight="1" x14ac:dyDescent="0.55000000000000004">
      <c r="B18" s="125" t="str">
        <f>IF(★入力シート!G108="㈶愛知建築住宅ｾﾝﾀｰの耐震診断","☑","□")</f>
        <v>□</v>
      </c>
      <c r="C18" s="99" t="s">
        <v>238</v>
      </c>
      <c r="D18" s="408" t="s">
        <v>239</v>
      </c>
      <c r="E18" s="408"/>
      <c r="F18" s="408"/>
      <c r="G18" s="408"/>
      <c r="H18" s="408"/>
      <c r="I18" s="408"/>
      <c r="J18" s="408"/>
      <c r="K18" s="408"/>
      <c r="L18" s="408"/>
      <c r="M18" s="408"/>
      <c r="N18" s="408"/>
      <c r="O18" s="408"/>
      <c r="P18" s="408"/>
      <c r="Q18" s="408"/>
      <c r="R18" s="408"/>
      <c r="S18" s="408"/>
      <c r="T18" s="408"/>
      <c r="U18" s="408"/>
      <c r="V18" s="408"/>
      <c r="W18" s="408"/>
      <c r="X18" s="101" t="s">
        <v>87</v>
      </c>
      <c r="Y18" s="665" t="str">
        <f>IF(★入力シート!G108="㈶愛知建築住宅ｾﾝﾀｰの耐震診断",★入力シート!G109,"")</f>
        <v/>
      </c>
      <c r="Z18" s="665"/>
      <c r="AA18" s="665" t="str">
        <f>IF(★入力シート!G108="㈶愛知建築住宅ｾﾝﾀｰの耐震診断",★入力シート!G110,"")</f>
        <v/>
      </c>
      <c r="AB18" s="665"/>
      <c r="AC18" s="667" t="s">
        <v>237</v>
      </c>
      <c r="AD18" s="667"/>
      <c r="AE18" s="667"/>
      <c r="AF18" s="667"/>
      <c r="AG18" s="99" t="s">
        <v>93</v>
      </c>
    </row>
    <row r="19" spans="1:36" s="102" customFormat="1" ht="5.15" customHeight="1" x14ac:dyDescent="0.55000000000000004">
      <c r="D19" s="103"/>
      <c r="E19" s="103"/>
      <c r="F19" s="103"/>
      <c r="G19" s="103"/>
      <c r="H19" s="103"/>
      <c r="I19" s="103"/>
      <c r="J19" s="103"/>
      <c r="K19" s="103"/>
      <c r="L19" s="103"/>
      <c r="M19" s="103"/>
      <c r="N19" s="103"/>
      <c r="O19" s="103"/>
      <c r="P19" s="103"/>
      <c r="Q19" s="103"/>
      <c r="R19" s="103"/>
      <c r="S19" s="103"/>
      <c r="T19" s="103"/>
      <c r="U19" s="103"/>
      <c r="V19" s="103"/>
      <c r="W19" s="103"/>
      <c r="X19" s="104"/>
      <c r="Y19" s="105"/>
      <c r="Z19" s="105"/>
      <c r="AA19" s="105"/>
      <c r="AB19" s="105"/>
      <c r="AC19" s="105"/>
      <c r="AD19" s="105"/>
      <c r="AE19" s="105"/>
      <c r="AF19" s="105"/>
    </row>
    <row r="20" spans="1:36" ht="15" customHeight="1" x14ac:dyDescent="0.55000000000000004">
      <c r="A20" s="408" t="s">
        <v>347</v>
      </c>
      <c r="B20" s="408"/>
      <c r="C20" s="408"/>
      <c r="D20" s="408"/>
      <c r="E20" s="408"/>
      <c r="F20" s="408"/>
      <c r="G20" s="408"/>
      <c r="H20" s="408"/>
      <c r="I20" s="408"/>
      <c r="J20" s="408"/>
      <c r="K20" s="408"/>
      <c r="L20" s="408"/>
      <c r="M20" s="408"/>
      <c r="N20" s="408"/>
      <c r="O20" s="408"/>
      <c r="P20" s="408"/>
      <c r="Q20" s="408"/>
      <c r="R20" s="408"/>
      <c r="S20" s="408"/>
      <c r="T20" s="408"/>
      <c r="U20" s="408"/>
      <c r="V20" s="408"/>
      <c r="W20" s="408"/>
      <c r="X20" s="408"/>
      <c r="Y20" s="408"/>
      <c r="Z20" s="408"/>
      <c r="AA20" s="408"/>
      <c r="AB20" s="408"/>
      <c r="AC20" s="408"/>
      <c r="AD20" s="408"/>
      <c r="AE20" s="408"/>
      <c r="AF20" s="408"/>
      <c r="AG20" s="408"/>
    </row>
    <row r="21" spans="1:36" ht="15" customHeight="1" x14ac:dyDescent="0.55000000000000004">
      <c r="C21" s="667" t="s">
        <v>36</v>
      </c>
      <c r="D21" s="667"/>
      <c r="E21" s="668" t="s">
        <v>240</v>
      </c>
      <c r="F21" s="668"/>
      <c r="G21" s="668"/>
      <c r="H21" s="669">
        <f>★入力シート!G112</f>
        <v>0</v>
      </c>
      <c r="I21" s="669"/>
      <c r="J21" s="669"/>
      <c r="K21" s="669"/>
      <c r="N21" s="668" t="s">
        <v>241</v>
      </c>
      <c r="O21" s="668"/>
      <c r="P21" s="668"/>
      <c r="Q21" s="669">
        <f>★入力シート!G113</f>
        <v>0</v>
      </c>
      <c r="R21" s="669"/>
      <c r="S21" s="669"/>
      <c r="T21" s="669"/>
    </row>
    <row r="22" spans="1:36" ht="15" customHeight="1" x14ac:dyDescent="0.55000000000000004">
      <c r="C22" s="667" t="s">
        <v>38</v>
      </c>
      <c r="D22" s="667"/>
      <c r="E22" s="668" t="s">
        <v>240</v>
      </c>
      <c r="F22" s="668"/>
      <c r="G22" s="668"/>
      <c r="H22" s="669">
        <f>★入力シート!G114</f>
        <v>0</v>
      </c>
      <c r="I22" s="669"/>
      <c r="J22" s="669"/>
      <c r="K22" s="669"/>
      <c r="N22" s="668" t="s">
        <v>241</v>
      </c>
      <c r="O22" s="668"/>
      <c r="P22" s="668"/>
      <c r="Q22" s="669">
        <f>★入力シート!G115</f>
        <v>0</v>
      </c>
      <c r="R22" s="669"/>
      <c r="S22" s="669"/>
      <c r="T22" s="669"/>
      <c r="Y22" s="108"/>
    </row>
    <row r="23" spans="1:36" s="102" customFormat="1" ht="5.15" customHeight="1" x14ac:dyDescent="0.55000000000000004">
      <c r="C23" s="105"/>
      <c r="D23" s="105"/>
      <c r="E23" s="106"/>
      <c r="F23" s="106"/>
      <c r="G23" s="106"/>
      <c r="H23" s="106"/>
      <c r="I23" s="106"/>
      <c r="J23" s="106"/>
      <c r="K23" s="106"/>
      <c r="N23" s="106"/>
      <c r="O23" s="106"/>
      <c r="P23" s="106"/>
      <c r="Q23" s="106"/>
      <c r="R23" s="106"/>
      <c r="S23" s="106"/>
      <c r="T23" s="106"/>
    </row>
    <row r="24" spans="1:36" ht="15" customHeight="1" x14ac:dyDescent="0.55000000000000004">
      <c r="A24" s="408" t="s">
        <v>349</v>
      </c>
      <c r="B24" s="408"/>
      <c r="C24" s="408"/>
      <c r="D24" s="408"/>
      <c r="E24" s="408"/>
      <c r="F24" s="408"/>
      <c r="G24" s="408"/>
      <c r="H24" s="408"/>
      <c r="I24" s="408"/>
      <c r="J24" s="408"/>
      <c r="K24" s="408"/>
      <c r="L24" s="408"/>
      <c r="M24" s="408"/>
      <c r="N24" s="408"/>
      <c r="O24" s="408"/>
      <c r="P24" s="408"/>
      <c r="Q24" s="408"/>
      <c r="R24" s="408"/>
      <c r="S24" s="408"/>
      <c r="T24" s="408"/>
      <c r="U24" s="408"/>
      <c r="V24" s="408"/>
      <c r="W24" s="408"/>
      <c r="X24" s="408"/>
      <c r="Y24" s="408"/>
      <c r="Z24" s="408"/>
      <c r="AA24" s="408"/>
      <c r="AB24" s="408"/>
      <c r="AC24" s="408"/>
      <c r="AD24" s="408"/>
      <c r="AE24" s="408"/>
      <c r="AF24" s="408"/>
      <c r="AG24" s="408"/>
    </row>
    <row r="25" spans="1:36" ht="15" customHeight="1" x14ac:dyDescent="0.55000000000000004">
      <c r="A25" s="408" t="s">
        <v>351</v>
      </c>
      <c r="B25" s="408"/>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row>
    <row r="26" spans="1:36" ht="15" customHeight="1" x14ac:dyDescent="0.55000000000000004">
      <c r="C26" s="667" t="s">
        <v>36</v>
      </c>
      <c r="D26" s="667"/>
      <c r="E26" s="668" t="s">
        <v>240</v>
      </c>
      <c r="F26" s="668"/>
      <c r="G26" s="668"/>
      <c r="H26" s="680">
        <f>★入力シート!G116</f>
        <v>0</v>
      </c>
      <c r="I26" s="680"/>
      <c r="J26" s="680"/>
      <c r="K26" s="680"/>
      <c r="N26" s="668" t="s">
        <v>241</v>
      </c>
      <c r="O26" s="668"/>
      <c r="P26" s="668"/>
      <c r="Q26" s="680">
        <f>★入力シート!G117</f>
        <v>0</v>
      </c>
      <c r="R26" s="680"/>
      <c r="S26" s="680"/>
      <c r="T26" s="680"/>
    </row>
    <row r="27" spans="1:36" ht="15" customHeight="1" x14ac:dyDescent="0.55000000000000004">
      <c r="C27" s="667" t="s">
        <v>38</v>
      </c>
      <c r="D27" s="667"/>
      <c r="E27" s="668" t="s">
        <v>240</v>
      </c>
      <c r="F27" s="668"/>
      <c r="G27" s="668"/>
      <c r="H27" s="680">
        <f>★入力シート!G118</f>
        <v>0</v>
      </c>
      <c r="I27" s="680"/>
      <c r="J27" s="680"/>
      <c r="K27" s="680"/>
      <c r="N27" s="668" t="s">
        <v>241</v>
      </c>
      <c r="O27" s="668"/>
      <c r="P27" s="668"/>
      <c r="Q27" s="680">
        <f>★入力シート!G119</f>
        <v>0</v>
      </c>
      <c r="R27" s="680"/>
      <c r="S27" s="680"/>
      <c r="T27" s="680"/>
    </row>
    <row r="28" spans="1:36" ht="15" customHeight="1" x14ac:dyDescent="0.55000000000000004">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row>
    <row r="29" spans="1:36" ht="15" customHeight="1" x14ac:dyDescent="0.55000000000000004">
      <c r="C29" s="681" t="s">
        <v>246</v>
      </c>
      <c r="D29" s="682"/>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10"/>
    </row>
    <row r="30" spans="1:36" ht="15" customHeight="1" x14ac:dyDescent="0.55000000000000004">
      <c r="A30" s="111"/>
      <c r="B30" s="111"/>
      <c r="C30" s="670">
        <f>★入力シート!G120</f>
        <v>0</v>
      </c>
      <c r="D30" s="671"/>
      <c r="E30" s="671"/>
      <c r="F30" s="671"/>
      <c r="G30" s="671"/>
      <c r="H30" s="671"/>
      <c r="I30" s="671"/>
      <c r="J30" s="671"/>
      <c r="K30" s="671"/>
      <c r="L30" s="671"/>
      <c r="M30" s="671"/>
      <c r="N30" s="671"/>
      <c r="O30" s="671"/>
      <c r="P30" s="671"/>
      <c r="Q30" s="671"/>
      <c r="R30" s="671"/>
      <c r="S30" s="671"/>
      <c r="T30" s="671"/>
      <c r="U30" s="671"/>
      <c r="V30" s="671"/>
      <c r="W30" s="671"/>
      <c r="X30" s="671"/>
      <c r="Y30" s="671"/>
      <c r="Z30" s="671"/>
      <c r="AA30" s="671"/>
      <c r="AB30" s="671"/>
      <c r="AC30" s="671"/>
      <c r="AD30" s="671"/>
      <c r="AE30" s="671"/>
      <c r="AF30" s="671"/>
      <c r="AG30" s="671"/>
      <c r="AH30" s="671"/>
      <c r="AI30" s="671"/>
      <c r="AJ30" s="672"/>
    </row>
    <row r="31" spans="1:36" ht="15" customHeight="1" x14ac:dyDescent="0.55000000000000004">
      <c r="A31" s="111"/>
      <c r="B31" s="111"/>
      <c r="C31" s="673"/>
      <c r="D31" s="674"/>
      <c r="E31" s="674"/>
      <c r="F31" s="674"/>
      <c r="G31" s="674"/>
      <c r="H31" s="674"/>
      <c r="I31" s="674"/>
      <c r="J31" s="674"/>
      <c r="K31" s="674"/>
      <c r="L31" s="674"/>
      <c r="M31" s="674"/>
      <c r="N31" s="674"/>
      <c r="O31" s="674"/>
      <c r="P31" s="674"/>
      <c r="Q31" s="674"/>
      <c r="R31" s="674"/>
      <c r="S31" s="674"/>
      <c r="T31" s="674"/>
      <c r="U31" s="674"/>
      <c r="V31" s="674"/>
      <c r="W31" s="674"/>
      <c r="X31" s="674"/>
      <c r="Y31" s="674"/>
      <c r="Z31" s="674"/>
      <c r="AA31" s="674"/>
      <c r="AB31" s="674"/>
      <c r="AC31" s="674"/>
      <c r="AD31" s="674"/>
      <c r="AE31" s="674"/>
      <c r="AF31" s="674"/>
      <c r="AG31" s="674"/>
      <c r="AH31" s="674"/>
      <c r="AI31" s="674"/>
      <c r="AJ31" s="675"/>
    </row>
    <row r="32" spans="1:36" ht="15" customHeight="1" x14ac:dyDescent="0.55000000000000004">
      <c r="A32" s="111"/>
      <c r="B32" s="111"/>
      <c r="C32" s="673"/>
      <c r="D32" s="674"/>
      <c r="E32" s="674"/>
      <c r="F32" s="674"/>
      <c r="G32" s="674"/>
      <c r="H32" s="674"/>
      <c r="I32" s="674"/>
      <c r="J32" s="674"/>
      <c r="K32" s="674"/>
      <c r="L32" s="674"/>
      <c r="M32" s="674"/>
      <c r="N32" s="674"/>
      <c r="O32" s="674"/>
      <c r="P32" s="674"/>
      <c r="Q32" s="674"/>
      <c r="R32" s="674"/>
      <c r="S32" s="674"/>
      <c r="T32" s="674"/>
      <c r="U32" s="674"/>
      <c r="V32" s="674"/>
      <c r="W32" s="674"/>
      <c r="X32" s="674"/>
      <c r="Y32" s="674"/>
      <c r="Z32" s="674"/>
      <c r="AA32" s="674"/>
      <c r="AB32" s="674"/>
      <c r="AC32" s="674"/>
      <c r="AD32" s="674"/>
      <c r="AE32" s="674"/>
      <c r="AF32" s="674"/>
      <c r="AG32" s="674"/>
      <c r="AH32" s="674"/>
      <c r="AI32" s="674"/>
      <c r="AJ32" s="675"/>
    </row>
    <row r="33" spans="1:36" ht="15" customHeight="1" x14ac:dyDescent="0.55000000000000004">
      <c r="A33" s="111"/>
      <c r="B33" s="111"/>
      <c r="C33" s="673"/>
      <c r="D33" s="674"/>
      <c r="E33" s="674"/>
      <c r="F33" s="674"/>
      <c r="G33" s="674"/>
      <c r="H33" s="674"/>
      <c r="I33" s="674"/>
      <c r="J33" s="674"/>
      <c r="K33" s="674"/>
      <c r="L33" s="674"/>
      <c r="M33" s="674"/>
      <c r="N33" s="674"/>
      <c r="O33" s="674"/>
      <c r="P33" s="674"/>
      <c r="Q33" s="674"/>
      <c r="R33" s="674"/>
      <c r="S33" s="674"/>
      <c r="T33" s="674"/>
      <c r="U33" s="674"/>
      <c r="V33" s="674"/>
      <c r="W33" s="674"/>
      <c r="X33" s="674"/>
      <c r="Y33" s="674"/>
      <c r="Z33" s="674"/>
      <c r="AA33" s="674"/>
      <c r="AB33" s="674"/>
      <c r="AC33" s="674"/>
      <c r="AD33" s="674"/>
      <c r="AE33" s="674"/>
      <c r="AF33" s="674"/>
      <c r="AG33" s="674"/>
      <c r="AH33" s="674"/>
      <c r="AI33" s="674"/>
      <c r="AJ33" s="675"/>
    </row>
    <row r="34" spans="1:36" ht="15" customHeight="1" x14ac:dyDescent="0.55000000000000004">
      <c r="A34" s="111"/>
      <c r="B34" s="111"/>
      <c r="C34" s="673"/>
      <c r="D34" s="674"/>
      <c r="E34" s="674"/>
      <c r="F34" s="674"/>
      <c r="G34" s="674"/>
      <c r="H34" s="674"/>
      <c r="I34" s="674"/>
      <c r="J34" s="674"/>
      <c r="K34" s="674"/>
      <c r="L34" s="674"/>
      <c r="M34" s="674"/>
      <c r="N34" s="674"/>
      <c r="O34" s="674"/>
      <c r="P34" s="674"/>
      <c r="Q34" s="674"/>
      <c r="R34" s="674"/>
      <c r="S34" s="674"/>
      <c r="T34" s="674"/>
      <c r="U34" s="674"/>
      <c r="V34" s="674"/>
      <c r="W34" s="674"/>
      <c r="X34" s="674"/>
      <c r="Y34" s="674"/>
      <c r="Z34" s="674"/>
      <c r="AA34" s="674"/>
      <c r="AB34" s="674"/>
      <c r="AC34" s="674"/>
      <c r="AD34" s="674"/>
      <c r="AE34" s="674"/>
      <c r="AF34" s="674"/>
      <c r="AG34" s="674"/>
      <c r="AH34" s="674"/>
      <c r="AI34" s="674"/>
      <c r="AJ34" s="675"/>
    </row>
    <row r="35" spans="1:36" ht="15" customHeight="1" x14ac:dyDescent="0.55000000000000004">
      <c r="A35" s="112"/>
      <c r="B35" s="112"/>
      <c r="C35" s="676"/>
      <c r="D35" s="677"/>
      <c r="E35" s="677"/>
      <c r="F35" s="677"/>
      <c r="G35" s="677"/>
      <c r="H35" s="677"/>
      <c r="I35" s="677"/>
      <c r="J35" s="677"/>
      <c r="K35" s="677"/>
      <c r="L35" s="677"/>
      <c r="M35" s="677"/>
      <c r="N35" s="677"/>
      <c r="O35" s="677"/>
      <c r="P35" s="677"/>
      <c r="Q35" s="677"/>
      <c r="R35" s="677"/>
      <c r="S35" s="677"/>
      <c r="T35" s="677"/>
      <c r="U35" s="677"/>
      <c r="V35" s="677"/>
      <c r="W35" s="677"/>
      <c r="X35" s="677"/>
      <c r="Y35" s="677"/>
      <c r="Z35" s="677"/>
      <c r="AA35" s="677"/>
      <c r="AB35" s="677"/>
      <c r="AC35" s="677"/>
      <c r="AD35" s="677"/>
      <c r="AE35" s="677"/>
      <c r="AF35" s="677"/>
      <c r="AG35" s="677"/>
      <c r="AH35" s="677"/>
      <c r="AI35" s="677"/>
      <c r="AJ35" s="678"/>
    </row>
    <row r="37" spans="1:36" s="102" customFormat="1" ht="5.15" customHeight="1" x14ac:dyDescent="0.55000000000000004">
      <c r="D37" s="103"/>
      <c r="E37" s="103"/>
      <c r="F37" s="103"/>
      <c r="G37" s="103"/>
      <c r="H37" s="103"/>
      <c r="I37" s="103"/>
      <c r="J37" s="103"/>
      <c r="K37" s="103"/>
      <c r="L37" s="103"/>
      <c r="M37" s="103"/>
      <c r="N37" s="103"/>
      <c r="O37" s="103"/>
      <c r="P37" s="103"/>
      <c r="Q37" s="103"/>
      <c r="R37" s="103"/>
      <c r="S37" s="103"/>
      <c r="T37" s="103"/>
      <c r="U37" s="103"/>
      <c r="V37" s="103"/>
      <c r="W37" s="103"/>
      <c r="X37" s="104"/>
      <c r="Y37" s="105"/>
      <c r="Z37" s="105"/>
      <c r="AA37" s="105"/>
      <c r="AB37" s="105"/>
      <c r="AC37" s="105"/>
      <c r="AD37" s="105"/>
      <c r="AE37" s="105"/>
      <c r="AF37" s="105"/>
    </row>
    <row r="38" spans="1:36" ht="15" customHeight="1" x14ac:dyDescent="0.55000000000000004">
      <c r="A38" s="408" t="s">
        <v>386</v>
      </c>
      <c r="B38" s="408"/>
      <c r="C38" s="408"/>
      <c r="D38" s="408"/>
      <c r="E38" s="408"/>
      <c r="F38" s="408"/>
      <c r="G38" s="408"/>
      <c r="H38" s="408"/>
      <c r="I38" s="408"/>
      <c r="J38" s="408"/>
      <c r="K38" s="408"/>
      <c r="L38" s="408"/>
      <c r="M38" s="408"/>
      <c r="N38" s="408"/>
      <c r="O38" s="408"/>
      <c r="P38" s="408"/>
      <c r="Q38" s="408"/>
      <c r="R38" s="408"/>
      <c r="S38" s="408"/>
      <c r="T38" s="408"/>
      <c r="U38" s="408"/>
      <c r="V38" s="408"/>
      <c r="W38" s="408"/>
      <c r="X38" s="408"/>
      <c r="Y38" s="408"/>
      <c r="Z38" s="408"/>
      <c r="AA38" s="408"/>
      <c r="AB38" s="408"/>
      <c r="AC38" s="408"/>
      <c r="AD38" s="408"/>
      <c r="AE38" s="408"/>
      <c r="AF38" s="408"/>
      <c r="AG38" s="408"/>
    </row>
    <row r="39" spans="1:36" s="102" customFormat="1" ht="5.15" customHeight="1" x14ac:dyDescent="0.55000000000000004">
      <c r="D39" s="105"/>
      <c r="E39" s="105"/>
      <c r="F39" s="105"/>
      <c r="G39" s="105"/>
      <c r="H39" s="105"/>
      <c r="I39" s="105"/>
    </row>
    <row r="40" spans="1:36" ht="15" customHeight="1" x14ac:dyDescent="0.55000000000000004">
      <c r="A40" s="408" t="s">
        <v>368</v>
      </c>
      <c r="B40" s="408"/>
      <c r="C40" s="408"/>
      <c r="D40" s="408"/>
      <c r="E40" s="408"/>
      <c r="F40" s="408"/>
      <c r="G40" s="408"/>
      <c r="H40" s="408"/>
      <c r="I40" s="408"/>
      <c r="J40" s="408"/>
      <c r="K40" s="408"/>
      <c r="L40" s="408"/>
      <c r="M40" s="408"/>
      <c r="N40" s="408"/>
      <c r="O40" s="408"/>
      <c r="P40" s="408"/>
      <c r="Q40" s="408"/>
      <c r="R40" s="408"/>
      <c r="S40" s="408"/>
      <c r="T40" s="408"/>
      <c r="U40" s="408"/>
      <c r="V40" s="408"/>
      <c r="W40" s="408"/>
      <c r="X40" s="408"/>
      <c r="Y40" s="408"/>
      <c r="Z40" s="408"/>
      <c r="AA40" s="408"/>
      <c r="AB40" s="408"/>
      <c r="AC40" s="408"/>
      <c r="AD40" s="408"/>
      <c r="AE40" s="408"/>
      <c r="AF40" s="408"/>
      <c r="AG40" s="408"/>
    </row>
    <row r="41" spans="1:36" ht="15" customHeight="1" x14ac:dyDescent="0.55000000000000004">
      <c r="B41" s="125" t="str">
        <f>IF(★入力シート!G123="省エネ基準レベル相当","☑","□")</f>
        <v>□</v>
      </c>
      <c r="C41" s="99" t="s">
        <v>369</v>
      </c>
      <c r="D41" s="101"/>
      <c r="E41" s="101"/>
      <c r="F41" s="101"/>
      <c r="G41" s="101"/>
      <c r="H41" s="101"/>
      <c r="I41" s="101"/>
      <c r="J41" s="101"/>
      <c r="K41" s="101"/>
      <c r="L41" s="101"/>
      <c r="M41" s="101"/>
      <c r="N41" s="101"/>
      <c r="O41" s="125" t="str">
        <f>IF(★入力シート!G123="ZEHレベル水準相当","☑","□")</f>
        <v>□</v>
      </c>
      <c r="P41" s="101" t="s">
        <v>370</v>
      </c>
      <c r="Q41" s="101"/>
      <c r="R41" s="101"/>
      <c r="S41" s="101"/>
      <c r="T41" s="101"/>
      <c r="U41" s="101"/>
      <c r="V41" s="101"/>
      <c r="W41" s="101"/>
      <c r="X41" s="101"/>
      <c r="Y41" s="101"/>
      <c r="Z41" s="101"/>
      <c r="AA41" s="101"/>
      <c r="AB41" s="101"/>
      <c r="AC41" s="101"/>
      <c r="AD41" s="101"/>
      <c r="AE41" s="101"/>
      <c r="AF41" s="101"/>
      <c r="AG41" s="101"/>
    </row>
    <row r="42" spans="1:36" ht="5.15" customHeight="1" x14ac:dyDescent="0.55000000000000004">
      <c r="B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row>
    <row r="43" spans="1:36" ht="15" customHeight="1" x14ac:dyDescent="0.55000000000000004">
      <c r="A43" s="408" t="s">
        <v>371</v>
      </c>
      <c r="B43" s="408"/>
      <c r="C43" s="408"/>
      <c r="D43" s="408"/>
      <c r="E43" s="408"/>
      <c r="F43" s="408"/>
      <c r="G43" s="408"/>
      <c r="H43" s="408"/>
      <c r="I43" s="408"/>
      <c r="J43" s="408"/>
      <c r="K43" s="408"/>
      <c r="L43" s="408"/>
      <c r="M43" s="408"/>
      <c r="N43" s="408"/>
      <c r="O43" s="408"/>
      <c r="P43" s="408"/>
      <c r="Q43" s="408"/>
      <c r="R43" s="408"/>
      <c r="S43" s="408"/>
      <c r="T43" s="408"/>
      <c r="U43" s="408"/>
      <c r="V43" s="408"/>
      <c r="W43" s="408"/>
      <c r="X43" s="408"/>
      <c r="Y43" s="408"/>
      <c r="Z43" s="408"/>
      <c r="AA43" s="408"/>
      <c r="AB43" s="408"/>
      <c r="AC43" s="408"/>
      <c r="AD43" s="408"/>
      <c r="AE43" s="408"/>
      <c r="AF43" s="408"/>
      <c r="AG43" s="408"/>
    </row>
    <row r="44" spans="1:36" ht="15" customHeight="1" x14ac:dyDescent="0.55000000000000004">
      <c r="B44" s="125" t="str">
        <f>IF(★入力シート!G124="全体改修","☑","□")</f>
        <v>□</v>
      </c>
      <c r="C44" s="99" t="s">
        <v>372</v>
      </c>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row>
    <row r="45" spans="1:36" ht="15" customHeight="1" x14ac:dyDescent="0.55000000000000004">
      <c r="B45" s="125" t="str">
        <f>IF(★入力シート!G124="部分改修","☑","□")</f>
        <v>□</v>
      </c>
      <c r="C45" s="99" t="s">
        <v>373</v>
      </c>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row>
    <row r="46" spans="1:36" ht="5.15" customHeight="1" x14ac:dyDescent="0.55000000000000004">
      <c r="B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row>
    <row r="47" spans="1:36" ht="15" customHeight="1" x14ac:dyDescent="0.55000000000000004">
      <c r="A47" s="408" t="s">
        <v>477</v>
      </c>
      <c r="B47" s="408"/>
      <c r="C47" s="408"/>
      <c r="D47" s="408"/>
      <c r="E47" s="408"/>
      <c r="F47" s="408"/>
      <c r="G47" s="408"/>
      <c r="H47" s="408"/>
      <c r="I47" s="408"/>
      <c r="J47" s="408"/>
      <c r="K47" s="408"/>
      <c r="L47" s="408"/>
      <c r="M47" s="408"/>
      <c r="N47" s="408"/>
      <c r="O47" s="408"/>
      <c r="P47" s="408"/>
      <c r="Q47" s="408"/>
      <c r="R47" s="408"/>
      <c r="S47" s="408"/>
      <c r="T47" s="408"/>
      <c r="U47" s="408"/>
      <c r="V47" s="408"/>
      <c r="W47" s="408"/>
      <c r="X47" s="408"/>
      <c r="Y47" s="408"/>
      <c r="Z47" s="408"/>
      <c r="AA47" s="408"/>
      <c r="AB47" s="408"/>
      <c r="AC47" s="408"/>
      <c r="AD47" s="408"/>
      <c r="AE47" s="408"/>
      <c r="AF47" s="408"/>
      <c r="AG47" s="408"/>
    </row>
    <row r="48" spans="1:36" ht="15" customHeight="1" x14ac:dyDescent="0.55000000000000004">
      <c r="A48" s="175"/>
      <c r="B48" s="125" t="str">
        <f>IF(★入力シート!G125="○","☑","□")</f>
        <v>□</v>
      </c>
      <c r="C48" s="175" t="s">
        <v>374</v>
      </c>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row>
    <row r="49" spans="1:36" ht="15" customHeight="1" x14ac:dyDescent="0.55000000000000004">
      <c r="A49" s="175"/>
      <c r="B49" s="125" t="str">
        <f>IF(★入力シート!G126="○","☑","□")</f>
        <v>□</v>
      </c>
      <c r="C49" s="175" t="s">
        <v>375</v>
      </c>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row>
    <row r="50" spans="1:36" ht="15" customHeight="1" x14ac:dyDescent="0.55000000000000004">
      <c r="A50" s="175"/>
      <c r="B50" s="125" t="str">
        <f>IF(★入力シート!G127="○","☑","□")</f>
        <v>□</v>
      </c>
      <c r="C50" s="1013" t="s">
        <v>376</v>
      </c>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row>
    <row r="51" spans="1:36" ht="15" customHeight="1" x14ac:dyDescent="0.55000000000000004">
      <c r="A51" s="295"/>
      <c r="B51" s="125" t="str">
        <f>IF(★入力シート!G128="○","☑","□")</f>
        <v>□</v>
      </c>
      <c r="C51" s="1013" t="s">
        <v>578</v>
      </c>
      <c r="D51" s="295"/>
      <c r="E51" s="295"/>
      <c r="F51" s="295"/>
      <c r="G51" s="295"/>
      <c r="H51" s="295"/>
      <c r="I51" s="295"/>
      <c r="J51" s="295"/>
      <c r="K51" s="295"/>
      <c r="L51" s="295"/>
      <c r="M51" s="295"/>
      <c r="N51" s="295"/>
      <c r="O51" s="295"/>
      <c r="P51" s="295"/>
      <c r="Q51" s="295"/>
      <c r="R51" s="295"/>
      <c r="S51" s="295"/>
      <c r="T51" s="295"/>
      <c r="U51" s="295"/>
      <c r="V51" s="295"/>
      <c r="W51" s="295"/>
      <c r="X51" s="295"/>
      <c r="Y51" s="295"/>
      <c r="Z51" s="295"/>
      <c r="AA51" s="295"/>
      <c r="AB51" s="295"/>
      <c r="AC51" s="295"/>
      <c r="AD51" s="295"/>
      <c r="AE51" s="295"/>
      <c r="AF51" s="295"/>
      <c r="AG51" s="295"/>
    </row>
    <row r="52" spans="1:36" ht="15" customHeight="1" x14ac:dyDescent="0.55000000000000004">
      <c r="A52" s="295"/>
      <c r="B52" s="125" t="str">
        <f>IF(★入力シート!G129="○","☑","□")</f>
        <v>□</v>
      </c>
      <c r="C52" s="1013" t="s">
        <v>580</v>
      </c>
      <c r="D52" s="295"/>
      <c r="E52" s="295"/>
      <c r="F52" s="295"/>
      <c r="G52" s="295"/>
      <c r="H52" s="295"/>
      <c r="I52" s="295"/>
      <c r="J52" s="295"/>
      <c r="K52" s="295"/>
      <c r="L52" s="295"/>
      <c r="M52" s="295"/>
      <c r="N52" s="295"/>
      <c r="O52" s="295"/>
      <c r="P52" s="295"/>
      <c r="Q52" s="295"/>
      <c r="R52" s="295"/>
      <c r="S52" s="295"/>
      <c r="T52" s="295"/>
      <c r="U52" s="295"/>
      <c r="V52" s="295"/>
      <c r="W52" s="295"/>
      <c r="X52" s="295"/>
      <c r="Y52" s="295"/>
      <c r="Z52" s="295"/>
      <c r="AA52" s="295"/>
      <c r="AB52" s="295"/>
      <c r="AC52" s="295"/>
      <c r="AD52" s="295"/>
      <c r="AE52" s="295"/>
      <c r="AF52" s="295"/>
      <c r="AG52" s="295"/>
    </row>
    <row r="53" spans="1:36" ht="15" customHeight="1" x14ac:dyDescent="0.55000000000000004">
      <c r="A53" s="175"/>
      <c r="B53" s="125" t="str">
        <f>IF(★入力シート!G130="○","☑","□")</f>
        <v>□</v>
      </c>
      <c r="C53" s="1013" t="s">
        <v>377</v>
      </c>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row>
    <row r="54" spans="1:36" ht="15" customHeight="1" x14ac:dyDescent="0.55000000000000004">
      <c r="A54" s="175"/>
      <c r="B54" s="125" t="str">
        <f>IF(★入力シート!G131="○","☑","□")</f>
        <v>□</v>
      </c>
      <c r="C54" s="175" t="s">
        <v>582</v>
      </c>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row>
    <row r="55" spans="1:36" ht="15" customHeight="1" x14ac:dyDescent="0.55000000000000004">
      <c r="A55" s="175"/>
      <c r="B55" s="125" t="str">
        <f>IF(★入力シート!G132="○","☑","□")</f>
        <v>□</v>
      </c>
      <c r="C55" s="175" t="s">
        <v>378</v>
      </c>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row>
    <row r="56" spans="1:36" ht="15" customHeight="1" x14ac:dyDescent="0.55000000000000004">
      <c r="A56" s="252"/>
      <c r="B56" s="125" t="str">
        <f>IF(★入力シート!G133="○","☑","□")</f>
        <v>□</v>
      </c>
      <c r="C56" s="252" t="s">
        <v>535</v>
      </c>
      <c r="D56" s="252"/>
      <c r="E56" s="252"/>
      <c r="F56" s="252"/>
      <c r="G56" s="252"/>
      <c r="H56" s="252"/>
      <c r="I56" s="252"/>
      <c r="J56" s="252"/>
      <c r="K56" s="252"/>
      <c r="L56" s="252"/>
      <c r="M56" s="252"/>
      <c r="N56" s="252"/>
      <c r="O56" s="252"/>
      <c r="P56" s="252"/>
      <c r="Q56" s="252"/>
      <c r="R56" s="252"/>
      <c r="S56" s="252"/>
      <c r="T56" s="252"/>
      <c r="U56" s="252"/>
      <c r="V56" s="252"/>
      <c r="W56" s="252"/>
      <c r="X56" s="252"/>
      <c r="Y56" s="252"/>
      <c r="Z56" s="252"/>
      <c r="AA56" s="252"/>
      <c r="AB56" s="252"/>
      <c r="AC56" s="252"/>
      <c r="AD56" s="252"/>
      <c r="AE56" s="252"/>
      <c r="AF56" s="252"/>
      <c r="AG56" s="252"/>
    </row>
    <row r="57" spans="1:36" ht="15" customHeight="1" x14ac:dyDescent="0.55000000000000004">
      <c r="A57" s="175"/>
      <c r="B57" s="125" t="str">
        <f>IF(★入力シート!G134="○","☑","□")</f>
        <v>□</v>
      </c>
      <c r="C57" s="175" t="s">
        <v>379</v>
      </c>
      <c r="D57" s="175"/>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D57" s="175"/>
      <c r="AE57" s="175"/>
      <c r="AF57" s="175"/>
      <c r="AG57" s="175"/>
    </row>
    <row r="58" spans="1:36" ht="15" customHeight="1" x14ac:dyDescent="0.55000000000000004">
      <c r="A58" s="175"/>
      <c r="B58" s="125" t="str">
        <f>IF(★入力シート!G135="○","☑","□")</f>
        <v>□</v>
      </c>
      <c r="C58" s="175" t="s">
        <v>380</v>
      </c>
      <c r="D58" s="175"/>
      <c r="E58" s="175"/>
      <c r="F58" s="175"/>
      <c r="G58" s="175"/>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row>
    <row r="59" spans="1:36" ht="15" customHeight="1" x14ac:dyDescent="0.55000000000000004">
      <c r="A59" s="175"/>
      <c r="B59" s="125" t="str">
        <f>IF(★入力シート!G136="○","☑","□")</f>
        <v>□</v>
      </c>
      <c r="C59" s="175" t="s">
        <v>381</v>
      </c>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75"/>
      <c r="AE59" s="175"/>
      <c r="AF59" s="175"/>
      <c r="AG59" s="175"/>
    </row>
    <row r="60" spans="1:36" ht="15" customHeight="1" x14ac:dyDescent="0.55000000000000004">
      <c r="A60" s="175"/>
      <c r="B60" s="125" t="str">
        <f>IF(★入力シート!G137="○","☑","□")</f>
        <v>□</v>
      </c>
      <c r="C60" s="175" t="s">
        <v>383</v>
      </c>
      <c r="D60" s="175"/>
      <c r="E60" s="175"/>
      <c r="F60" s="175"/>
      <c r="G60" s="175"/>
      <c r="H60" s="175"/>
      <c r="I60" s="175"/>
      <c r="J60" s="175"/>
      <c r="K60" s="175"/>
      <c r="L60" s="175"/>
      <c r="M60" s="175"/>
      <c r="N60" s="175" t="s">
        <v>384</v>
      </c>
      <c r="O60" s="175"/>
      <c r="P60" s="175"/>
      <c r="Q60" s="175"/>
      <c r="R60" s="175"/>
      <c r="S60" s="666" t="str">
        <f>IF(★入力シート!G137="○",★入力シート!G138,"")</f>
        <v/>
      </c>
      <c r="T60" s="666"/>
      <c r="U60" s="666"/>
      <c r="V60" s="666"/>
      <c r="W60" s="666"/>
      <c r="X60" s="666"/>
      <c r="Y60" s="666"/>
      <c r="Z60" s="666"/>
      <c r="AA60" s="666"/>
      <c r="AB60" s="666"/>
      <c r="AC60" s="666"/>
      <c r="AD60" s="666"/>
      <c r="AE60" s="666"/>
      <c r="AF60" s="666"/>
      <c r="AG60" s="666"/>
      <c r="AH60" s="666"/>
      <c r="AI60" s="99" t="s">
        <v>385</v>
      </c>
    </row>
    <row r="61" spans="1:36" ht="14.25" customHeight="1" x14ac:dyDescent="0.55000000000000004">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row>
    <row r="62" spans="1:36" ht="15" customHeight="1" x14ac:dyDescent="0.55000000000000004">
      <c r="C62" s="681" t="s">
        <v>246</v>
      </c>
      <c r="D62" s="682"/>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10"/>
    </row>
    <row r="63" spans="1:36" ht="15" customHeight="1" x14ac:dyDescent="0.55000000000000004">
      <c r="A63" s="111"/>
      <c r="B63" s="111"/>
      <c r="C63" s="670">
        <f>★入力シート!G139</f>
        <v>0</v>
      </c>
      <c r="D63" s="671"/>
      <c r="E63" s="671"/>
      <c r="F63" s="671"/>
      <c r="G63" s="671"/>
      <c r="H63" s="671"/>
      <c r="I63" s="671"/>
      <c r="J63" s="671"/>
      <c r="K63" s="671"/>
      <c r="L63" s="671"/>
      <c r="M63" s="671"/>
      <c r="N63" s="671"/>
      <c r="O63" s="671"/>
      <c r="P63" s="671"/>
      <c r="Q63" s="671"/>
      <c r="R63" s="671"/>
      <c r="S63" s="671"/>
      <c r="T63" s="671"/>
      <c r="U63" s="671"/>
      <c r="V63" s="671"/>
      <c r="W63" s="671"/>
      <c r="X63" s="671"/>
      <c r="Y63" s="671"/>
      <c r="Z63" s="671"/>
      <c r="AA63" s="671"/>
      <c r="AB63" s="671"/>
      <c r="AC63" s="671"/>
      <c r="AD63" s="671"/>
      <c r="AE63" s="671"/>
      <c r="AF63" s="671"/>
      <c r="AG63" s="671"/>
      <c r="AH63" s="671"/>
      <c r="AI63" s="671"/>
      <c r="AJ63" s="672"/>
    </row>
    <row r="64" spans="1:36" ht="15" customHeight="1" x14ac:dyDescent="0.55000000000000004">
      <c r="A64" s="111"/>
      <c r="B64" s="111"/>
      <c r="C64" s="673"/>
      <c r="D64" s="674"/>
      <c r="E64" s="674"/>
      <c r="F64" s="674"/>
      <c r="G64" s="674"/>
      <c r="H64" s="674"/>
      <c r="I64" s="674"/>
      <c r="J64" s="674"/>
      <c r="K64" s="674"/>
      <c r="L64" s="674"/>
      <c r="M64" s="674"/>
      <c r="N64" s="674"/>
      <c r="O64" s="674"/>
      <c r="P64" s="674"/>
      <c r="Q64" s="674"/>
      <c r="R64" s="674"/>
      <c r="S64" s="674"/>
      <c r="T64" s="674"/>
      <c r="U64" s="674"/>
      <c r="V64" s="674"/>
      <c r="W64" s="674"/>
      <c r="X64" s="674"/>
      <c r="Y64" s="674"/>
      <c r="Z64" s="674"/>
      <c r="AA64" s="674"/>
      <c r="AB64" s="674"/>
      <c r="AC64" s="674"/>
      <c r="AD64" s="674"/>
      <c r="AE64" s="674"/>
      <c r="AF64" s="674"/>
      <c r="AG64" s="674"/>
      <c r="AH64" s="674"/>
      <c r="AI64" s="674"/>
      <c r="AJ64" s="675"/>
    </row>
    <row r="65" spans="1:36" ht="15" customHeight="1" x14ac:dyDescent="0.55000000000000004">
      <c r="A65" s="111"/>
      <c r="B65" s="111"/>
      <c r="C65" s="673"/>
      <c r="D65" s="674"/>
      <c r="E65" s="674"/>
      <c r="F65" s="674"/>
      <c r="G65" s="674"/>
      <c r="H65" s="674"/>
      <c r="I65" s="674"/>
      <c r="J65" s="674"/>
      <c r="K65" s="674"/>
      <c r="L65" s="674"/>
      <c r="M65" s="674"/>
      <c r="N65" s="674"/>
      <c r="O65" s="674"/>
      <c r="P65" s="674"/>
      <c r="Q65" s="674"/>
      <c r="R65" s="674"/>
      <c r="S65" s="674"/>
      <c r="T65" s="674"/>
      <c r="U65" s="674"/>
      <c r="V65" s="674"/>
      <c r="W65" s="674"/>
      <c r="X65" s="674"/>
      <c r="Y65" s="674"/>
      <c r="Z65" s="674"/>
      <c r="AA65" s="674"/>
      <c r="AB65" s="674"/>
      <c r="AC65" s="674"/>
      <c r="AD65" s="674"/>
      <c r="AE65" s="674"/>
      <c r="AF65" s="674"/>
      <c r="AG65" s="674"/>
      <c r="AH65" s="674"/>
      <c r="AI65" s="674"/>
      <c r="AJ65" s="675"/>
    </row>
    <row r="66" spans="1:36" ht="15" customHeight="1" x14ac:dyDescent="0.55000000000000004">
      <c r="A66" s="111"/>
      <c r="B66" s="111"/>
      <c r="C66" s="673"/>
      <c r="D66" s="674"/>
      <c r="E66" s="674"/>
      <c r="F66" s="674"/>
      <c r="G66" s="674"/>
      <c r="H66" s="674"/>
      <c r="I66" s="674"/>
      <c r="J66" s="674"/>
      <c r="K66" s="674"/>
      <c r="L66" s="674"/>
      <c r="M66" s="674"/>
      <c r="N66" s="674"/>
      <c r="O66" s="674"/>
      <c r="P66" s="674"/>
      <c r="Q66" s="674"/>
      <c r="R66" s="674"/>
      <c r="S66" s="674"/>
      <c r="T66" s="674"/>
      <c r="U66" s="674"/>
      <c r="V66" s="674"/>
      <c r="W66" s="674"/>
      <c r="X66" s="674"/>
      <c r="Y66" s="674"/>
      <c r="Z66" s="674"/>
      <c r="AA66" s="674"/>
      <c r="AB66" s="674"/>
      <c r="AC66" s="674"/>
      <c r="AD66" s="674"/>
      <c r="AE66" s="674"/>
      <c r="AF66" s="674"/>
      <c r="AG66" s="674"/>
      <c r="AH66" s="674"/>
      <c r="AI66" s="674"/>
      <c r="AJ66" s="675"/>
    </row>
    <row r="67" spans="1:36" ht="15" customHeight="1" x14ac:dyDescent="0.55000000000000004">
      <c r="A67" s="111"/>
      <c r="B67" s="111"/>
      <c r="C67" s="673"/>
      <c r="D67" s="674"/>
      <c r="E67" s="674"/>
      <c r="F67" s="674"/>
      <c r="G67" s="674"/>
      <c r="H67" s="674"/>
      <c r="I67" s="674"/>
      <c r="J67" s="674"/>
      <c r="K67" s="674"/>
      <c r="L67" s="674"/>
      <c r="M67" s="674"/>
      <c r="N67" s="674"/>
      <c r="O67" s="674"/>
      <c r="P67" s="674"/>
      <c r="Q67" s="674"/>
      <c r="R67" s="674"/>
      <c r="S67" s="674"/>
      <c r="T67" s="674"/>
      <c r="U67" s="674"/>
      <c r="V67" s="674"/>
      <c r="W67" s="674"/>
      <c r="X67" s="674"/>
      <c r="Y67" s="674"/>
      <c r="Z67" s="674"/>
      <c r="AA67" s="674"/>
      <c r="AB67" s="674"/>
      <c r="AC67" s="674"/>
      <c r="AD67" s="674"/>
      <c r="AE67" s="674"/>
      <c r="AF67" s="674"/>
      <c r="AG67" s="674"/>
      <c r="AH67" s="674"/>
      <c r="AI67" s="674"/>
      <c r="AJ67" s="675"/>
    </row>
    <row r="68" spans="1:36" ht="15" customHeight="1" x14ac:dyDescent="0.55000000000000004">
      <c r="A68" s="112"/>
      <c r="B68" s="112"/>
      <c r="C68" s="676"/>
      <c r="D68" s="677"/>
      <c r="E68" s="677"/>
      <c r="F68" s="677"/>
      <c r="G68" s="677"/>
      <c r="H68" s="677"/>
      <c r="I68" s="677"/>
      <c r="J68" s="677"/>
      <c r="K68" s="677"/>
      <c r="L68" s="677"/>
      <c r="M68" s="677"/>
      <c r="N68" s="677"/>
      <c r="O68" s="677"/>
      <c r="P68" s="677"/>
      <c r="Q68" s="677"/>
      <c r="R68" s="677"/>
      <c r="S68" s="677"/>
      <c r="T68" s="677"/>
      <c r="U68" s="677"/>
      <c r="V68" s="677"/>
      <c r="W68" s="677"/>
      <c r="X68" s="677"/>
      <c r="Y68" s="677"/>
      <c r="Z68" s="677"/>
      <c r="AA68" s="677"/>
      <c r="AB68" s="677"/>
      <c r="AC68" s="677"/>
      <c r="AD68" s="677"/>
      <c r="AE68" s="677"/>
      <c r="AF68" s="677"/>
      <c r="AG68" s="677"/>
      <c r="AH68" s="677"/>
      <c r="AI68" s="677"/>
      <c r="AJ68" s="678"/>
    </row>
    <row r="69" spans="1:36" ht="14.25" customHeight="1" x14ac:dyDescent="0.55000000000000004">
      <c r="D69" s="165"/>
      <c r="E69" s="165"/>
      <c r="F69" s="165"/>
      <c r="G69" s="165"/>
      <c r="H69" s="165"/>
      <c r="I69" s="165"/>
      <c r="J69" s="165"/>
      <c r="K69" s="165"/>
      <c r="L69" s="165"/>
      <c r="M69" s="165"/>
      <c r="N69" s="165"/>
      <c r="O69" s="165"/>
      <c r="P69" s="165"/>
      <c r="Q69" s="165"/>
      <c r="R69" s="165"/>
      <c r="S69" s="165"/>
      <c r="T69" s="165"/>
      <c r="U69" s="165"/>
      <c r="V69" s="165"/>
      <c r="W69" s="165"/>
      <c r="X69" s="165"/>
      <c r="Y69" s="165"/>
      <c r="Z69" s="165"/>
      <c r="AA69" s="165"/>
      <c r="AB69" s="165"/>
      <c r="AC69" s="165"/>
      <c r="AD69" s="165"/>
      <c r="AE69" s="165"/>
      <c r="AF69" s="165"/>
      <c r="AG69" s="165"/>
      <c r="AH69" s="165"/>
      <c r="AI69" s="165"/>
      <c r="AJ69" s="165"/>
    </row>
    <row r="70" spans="1:36" s="102" customFormat="1" ht="5.15" customHeight="1" x14ac:dyDescent="0.55000000000000004">
      <c r="A70" s="113"/>
      <c r="B70" s="113"/>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row>
    <row r="71" spans="1:36" ht="15" customHeight="1" x14ac:dyDescent="0.55000000000000004">
      <c r="A71" s="408" t="s">
        <v>387</v>
      </c>
      <c r="B71" s="408"/>
      <c r="C71" s="408"/>
      <c r="D71" s="408"/>
      <c r="E71" s="408"/>
      <c r="F71" s="408"/>
      <c r="G71" s="408"/>
      <c r="H71" s="408"/>
      <c r="I71" s="408"/>
      <c r="J71" s="408"/>
      <c r="K71" s="408"/>
      <c r="L71" s="408"/>
      <c r="M71" s="408"/>
      <c r="N71" s="408"/>
      <c r="O71" s="408"/>
      <c r="P71" s="408"/>
      <c r="Q71" s="408"/>
      <c r="R71" s="408"/>
      <c r="S71" s="408"/>
      <c r="T71" s="408"/>
      <c r="U71" s="408"/>
      <c r="V71" s="408"/>
      <c r="W71" s="408"/>
      <c r="X71" s="408"/>
      <c r="Y71" s="408"/>
      <c r="Z71" s="408"/>
      <c r="AA71" s="408"/>
      <c r="AB71" s="408"/>
      <c r="AC71" s="408"/>
      <c r="AD71" s="408"/>
      <c r="AE71" s="408"/>
      <c r="AF71" s="408"/>
      <c r="AG71" s="408"/>
    </row>
    <row r="72" spans="1:36" ht="15" customHeight="1" x14ac:dyDescent="0.55000000000000004">
      <c r="A72" s="656" t="s">
        <v>191</v>
      </c>
      <c r="B72" s="657"/>
      <c r="C72" s="657"/>
      <c r="D72" s="657"/>
      <c r="E72" s="657"/>
      <c r="F72" s="657"/>
      <c r="G72" s="657"/>
      <c r="H72" s="657"/>
      <c r="I72" s="657"/>
      <c r="J72" s="657"/>
      <c r="K72" s="657"/>
      <c r="L72" s="695"/>
      <c r="M72" s="630" t="s">
        <v>491</v>
      </c>
      <c r="N72" s="631"/>
      <c r="O72" s="631"/>
      <c r="P72" s="631"/>
      <c r="Q72" s="631"/>
      <c r="R72" s="631"/>
      <c r="S72" s="631"/>
      <c r="T72" s="631"/>
      <c r="U72" s="631"/>
      <c r="V72" s="631"/>
      <c r="W72" s="631"/>
      <c r="X72" s="632"/>
      <c r="Y72" s="630" t="s">
        <v>492</v>
      </c>
      <c r="Z72" s="631"/>
      <c r="AA72" s="631"/>
      <c r="AB72" s="631"/>
      <c r="AC72" s="631"/>
      <c r="AD72" s="631"/>
      <c r="AE72" s="631"/>
      <c r="AF72" s="631"/>
      <c r="AG72" s="631"/>
      <c r="AH72" s="631"/>
      <c r="AI72" s="631"/>
      <c r="AJ72" s="632"/>
    </row>
    <row r="73" spans="1:36" ht="15" customHeight="1" x14ac:dyDescent="0.55000000000000004">
      <c r="A73" s="658"/>
      <c r="B73" s="659"/>
      <c r="C73" s="659"/>
      <c r="D73" s="659"/>
      <c r="E73" s="659"/>
      <c r="F73" s="659"/>
      <c r="G73" s="659"/>
      <c r="H73" s="659"/>
      <c r="I73" s="659"/>
      <c r="J73" s="659"/>
      <c r="K73" s="659"/>
      <c r="L73" s="696"/>
      <c r="M73" s="679" t="s">
        <v>247</v>
      </c>
      <c r="N73" s="687">
        <f>M78/1.1</f>
        <v>0</v>
      </c>
      <c r="O73" s="687"/>
      <c r="P73" s="687"/>
      <c r="Q73" s="687"/>
      <c r="R73" s="687"/>
      <c r="S73" s="687"/>
      <c r="T73" s="687"/>
      <c r="U73" s="687"/>
      <c r="V73" s="687"/>
      <c r="W73" s="167"/>
      <c r="X73" s="119"/>
      <c r="Y73" s="633" t="s">
        <v>248</v>
      </c>
      <c r="Z73" s="691">
        <f>Y78/1.1</f>
        <v>0</v>
      </c>
      <c r="AA73" s="691"/>
      <c r="AB73" s="691"/>
      <c r="AC73" s="691"/>
      <c r="AD73" s="691"/>
      <c r="AE73" s="691"/>
      <c r="AF73" s="691"/>
      <c r="AG73" s="691"/>
      <c r="AH73" s="691"/>
      <c r="AI73" s="167"/>
      <c r="AJ73" s="119"/>
    </row>
    <row r="74" spans="1:36" ht="15" customHeight="1" x14ac:dyDescent="0.55000000000000004">
      <c r="A74" s="660"/>
      <c r="B74" s="661"/>
      <c r="C74" s="661"/>
      <c r="D74" s="661"/>
      <c r="E74" s="661"/>
      <c r="F74" s="661"/>
      <c r="G74" s="661"/>
      <c r="H74" s="661"/>
      <c r="I74" s="661"/>
      <c r="J74" s="661"/>
      <c r="K74" s="661"/>
      <c r="L74" s="697"/>
      <c r="M74" s="679"/>
      <c r="N74" s="687"/>
      <c r="O74" s="687"/>
      <c r="P74" s="687"/>
      <c r="Q74" s="687"/>
      <c r="R74" s="687"/>
      <c r="S74" s="687"/>
      <c r="T74" s="687"/>
      <c r="U74" s="687"/>
      <c r="V74" s="687"/>
      <c r="W74" s="112" t="s">
        <v>44</v>
      </c>
      <c r="X74" s="240"/>
      <c r="Y74" s="633"/>
      <c r="Z74" s="691"/>
      <c r="AA74" s="691"/>
      <c r="AB74" s="691"/>
      <c r="AC74" s="691"/>
      <c r="AD74" s="691"/>
      <c r="AE74" s="691"/>
      <c r="AF74" s="691"/>
      <c r="AG74" s="691"/>
      <c r="AH74" s="691"/>
      <c r="AI74" s="112" t="s">
        <v>44</v>
      </c>
      <c r="AJ74" s="241"/>
    </row>
    <row r="75" spans="1:36" ht="15" customHeight="1" x14ac:dyDescent="0.55000000000000004">
      <c r="A75" s="638" t="s">
        <v>249</v>
      </c>
      <c r="B75" s="639"/>
      <c r="C75" s="639"/>
      <c r="D75" s="639"/>
      <c r="E75" s="639"/>
      <c r="F75" s="639"/>
      <c r="G75" s="639"/>
      <c r="H75" s="639"/>
      <c r="I75" s="639"/>
      <c r="J75" s="639"/>
      <c r="K75" s="639"/>
      <c r="L75" s="640"/>
      <c r="M75" s="638" t="s">
        <v>250</v>
      </c>
      <c r="N75" s="639"/>
      <c r="O75" s="639"/>
      <c r="P75" s="639"/>
      <c r="Q75" s="639"/>
      <c r="R75" s="639"/>
      <c r="S75" s="639"/>
      <c r="T75" s="639"/>
      <c r="U75" s="639"/>
      <c r="V75" s="639"/>
      <c r="W75" s="639"/>
      <c r="X75" s="640"/>
      <c r="Y75" s="638" t="s">
        <v>343</v>
      </c>
      <c r="Z75" s="639"/>
      <c r="AA75" s="639"/>
      <c r="AB75" s="639"/>
      <c r="AC75" s="639"/>
      <c r="AD75" s="639"/>
      <c r="AE75" s="639"/>
      <c r="AF75" s="639"/>
      <c r="AG75" s="639"/>
      <c r="AH75" s="639"/>
      <c r="AI75" s="639"/>
      <c r="AJ75" s="640"/>
    </row>
    <row r="76" spans="1:36" ht="15" customHeight="1" x14ac:dyDescent="0.55000000000000004">
      <c r="A76" s="644"/>
      <c r="B76" s="645"/>
      <c r="C76" s="645"/>
      <c r="D76" s="645"/>
      <c r="E76" s="645"/>
      <c r="F76" s="645"/>
      <c r="G76" s="645"/>
      <c r="H76" s="645"/>
      <c r="I76" s="645"/>
      <c r="J76" s="645"/>
      <c r="K76" s="645"/>
      <c r="L76" s="646"/>
      <c r="M76" s="644"/>
      <c r="N76" s="645"/>
      <c r="O76" s="645"/>
      <c r="P76" s="645"/>
      <c r="Q76" s="645"/>
      <c r="R76" s="645"/>
      <c r="S76" s="645"/>
      <c r="T76" s="645"/>
      <c r="U76" s="645"/>
      <c r="V76" s="645"/>
      <c r="W76" s="645"/>
      <c r="X76" s="646"/>
      <c r="Y76" s="644"/>
      <c r="Z76" s="645"/>
      <c r="AA76" s="645"/>
      <c r="AB76" s="645"/>
      <c r="AC76" s="645"/>
      <c r="AD76" s="645"/>
      <c r="AE76" s="645"/>
      <c r="AF76" s="645"/>
      <c r="AG76" s="645"/>
      <c r="AH76" s="645"/>
      <c r="AI76" s="645"/>
      <c r="AJ76" s="646"/>
    </row>
    <row r="77" spans="1:36" ht="15" customHeight="1" x14ac:dyDescent="0.55000000000000004">
      <c r="A77" s="649" t="s">
        <v>488</v>
      </c>
      <c r="B77" s="650"/>
      <c r="C77" s="650"/>
      <c r="D77" s="650"/>
      <c r="E77" s="650"/>
      <c r="F77" s="650"/>
      <c r="G77" s="650"/>
      <c r="H77" s="650"/>
      <c r="I77" s="650"/>
      <c r="J77" s="650"/>
      <c r="K77" s="650"/>
      <c r="L77" s="694"/>
      <c r="M77" s="652" t="s">
        <v>251</v>
      </c>
      <c r="N77" s="652"/>
      <c r="O77" s="652"/>
      <c r="P77" s="652"/>
      <c r="Q77" s="652"/>
      <c r="R77" s="652"/>
      <c r="S77" s="652"/>
      <c r="T77" s="652"/>
      <c r="U77" s="652"/>
      <c r="V77" s="652"/>
      <c r="W77" s="652"/>
      <c r="X77" s="653"/>
      <c r="Y77" s="652" t="s">
        <v>252</v>
      </c>
      <c r="Z77" s="652"/>
      <c r="AA77" s="652"/>
      <c r="AB77" s="652"/>
      <c r="AC77" s="652"/>
      <c r="AD77" s="652"/>
      <c r="AE77" s="652"/>
      <c r="AF77" s="652"/>
      <c r="AG77" s="652"/>
      <c r="AH77" s="652"/>
      <c r="AI77" s="652"/>
      <c r="AJ77" s="653"/>
    </row>
    <row r="78" spans="1:36" ht="15" customHeight="1" x14ac:dyDescent="0.55000000000000004">
      <c r="A78" s="686">
        <f>M78+Y78</f>
        <v>0</v>
      </c>
      <c r="B78" s="687"/>
      <c r="C78" s="687"/>
      <c r="D78" s="687"/>
      <c r="E78" s="687"/>
      <c r="F78" s="687"/>
      <c r="G78" s="687"/>
      <c r="H78" s="687"/>
      <c r="I78" s="687"/>
      <c r="J78" s="687"/>
      <c r="K78" s="183"/>
      <c r="L78" s="184"/>
      <c r="M78" s="687">
        <f>★入力シート!G85</f>
        <v>0</v>
      </c>
      <c r="N78" s="687"/>
      <c r="O78" s="687"/>
      <c r="P78" s="687"/>
      <c r="Q78" s="687"/>
      <c r="R78" s="687"/>
      <c r="S78" s="687"/>
      <c r="T78" s="687"/>
      <c r="U78" s="687"/>
      <c r="V78" s="687"/>
      <c r="W78" s="183"/>
      <c r="X78" s="184"/>
      <c r="Y78" s="690">
        <f>★入力シート!G86</f>
        <v>0</v>
      </c>
      <c r="Z78" s="691"/>
      <c r="AA78" s="691"/>
      <c r="AB78" s="691"/>
      <c r="AC78" s="691"/>
      <c r="AD78" s="691"/>
      <c r="AE78" s="691"/>
      <c r="AF78" s="691"/>
      <c r="AG78" s="691"/>
      <c r="AH78" s="691"/>
      <c r="AI78" s="183"/>
      <c r="AJ78" s="184"/>
    </row>
    <row r="79" spans="1:36" ht="15" customHeight="1" x14ac:dyDescent="0.55000000000000004">
      <c r="A79" s="688"/>
      <c r="B79" s="689"/>
      <c r="C79" s="689"/>
      <c r="D79" s="689"/>
      <c r="E79" s="689"/>
      <c r="F79" s="689"/>
      <c r="G79" s="689"/>
      <c r="H79" s="689"/>
      <c r="I79" s="689"/>
      <c r="J79" s="689"/>
      <c r="K79" s="118" t="s">
        <v>44</v>
      </c>
      <c r="L79" s="116"/>
      <c r="M79" s="689"/>
      <c r="N79" s="689"/>
      <c r="O79" s="689"/>
      <c r="P79" s="689"/>
      <c r="Q79" s="689"/>
      <c r="R79" s="689"/>
      <c r="S79" s="689"/>
      <c r="T79" s="689"/>
      <c r="U79" s="689"/>
      <c r="V79" s="689"/>
      <c r="W79" s="107" t="s">
        <v>44</v>
      </c>
      <c r="X79" s="117"/>
      <c r="Y79" s="692"/>
      <c r="Z79" s="693"/>
      <c r="AA79" s="693"/>
      <c r="AB79" s="693"/>
      <c r="AC79" s="693"/>
      <c r="AD79" s="693"/>
      <c r="AE79" s="693"/>
      <c r="AF79" s="693"/>
      <c r="AG79" s="693"/>
      <c r="AH79" s="693"/>
      <c r="AI79" s="107" t="s">
        <v>44</v>
      </c>
      <c r="AJ79" s="117"/>
    </row>
    <row r="81" spans="1:36" ht="15" customHeight="1" x14ac:dyDescent="0.55000000000000004">
      <c r="A81" s="656" t="s">
        <v>193</v>
      </c>
      <c r="B81" s="657"/>
      <c r="C81" s="657"/>
      <c r="D81" s="657"/>
      <c r="E81" s="657"/>
      <c r="F81" s="657"/>
      <c r="G81" s="657"/>
      <c r="H81" s="657"/>
      <c r="I81" s="657"/>
      <c r="J81" s="657"/>
      <c r="K81" s="657"/>
      <c r="L81" s="695"/>
      <c r="M81" s="630" t="s">
        <v>489</v>
      </c>
      <c r="N81" s="631"/>
      <c r="O81" s="631"/>
      <c r="P81" s="631"/>
      <c r="Q81" s="631"/>
      <c r="R81" s="631"/>
      <c r="S81" s="631"/>
      <c r="T81" s="631"/>
      <c r="U81" s="631"/>
      <c r="V81" s="631"/>
      <c r="W81" s="631"/>
      <c r="X81" s="632"/>
      <c r="Y81" s="631" t="s">
        <v>496</v>
      </c>
      <c r="Z81" s="631"/>
      <c r="AA81" s="631"/>
      <c r="AB81" s="631"/>
      <c r="AC81" s="631"/>
      <c r="AD81" s="631"/>
      <c r="AE81" s="631"/>
      <c r="AF81" s="631"/>
      <c r="AG81" s="631"/>
      <c r="AH81" s="631"/>
      <c r="AI81" s="631"/>
      <c r="AJ81" s="632"/>
    </row>
    <row r="82" spans="1:36" ht="15" customHeight="1" x14ac:dyDescent="0.55000000000000004">
      <c r="A82" s="658"/>
      <c r="B82" s="659"/>
      <c r="C82" s="659"/>
      <c r="D82" s="659"/>
      <c r="E82" s="659"/>
      <c r="F82" s="659"/>
      <c r="G82" s="659"/>
      <c r="H82" s="659"/>
      <c r="I82" s="659"/>
      <c r="J82" s="659"/>
      <c r="K82" s="659"/>
      <c r="L82" s="696"/>
      <c r="M82" s="633" t="s">
        <v>255</v>
      </c>
      <c r="N82" s="687">
        <f>M87/1.1</f>
        <v>0</v>
      </c>
      <c r="O82" s="687"/>
      <c r="P82" s="687"/>
      <c r="Q82" s="687"/>
      <c r="R82" s="687"/>
      <c r="S82" s="687"/>
      <c r="T82" s="687"/>
      <c r="U82" s="687"/>
      <c r="V82" s="687"/>
      <c r="W82" s="167"/>
      <c r="X82" s="119"/>
      <c r="Y82" s="633" t="s">
        <v>256</v>
      </c>
      <c r="Z82" s="687">
        <f>Y87/1.1</f>
        <v>0</v>
      </c>
      <c r="AA82" s="687"/>
      <c r="AB82" s="687"/>
      <c r="AC82" s="687"/>
      <c r="AD82" s="687"/>
      <c r="AE82" s="687"/>
      <c r="AF82" s="687"/>
      <c r="AG82" s="687"/>
      <c r="AH82" s="687"/>
      <c r="AI82" s="167"/>
      <c r="AJ82" s="119"/>
    </row>
    <row r="83" spans="1:36" ht="15" customHeight="1" x14ac:dyDescent="0.55000000000000004">
      <c r="A83" s="658"/>
      <c r="B83" s="659"/>
      <c r="C83" s="659"/>
      <c r="D83" s="659"/>
      <c r="E83" s="659"/>
      <c r="F83" s="659"/>
      <c r="G83" s="659"/>
      <c r="H83" s="659"/>
      <c r="I83" s="659"/>
      <c r="J83" s="659"/>
      <c r="K83" s="659"/>
      <c r="L83" s="696"/>
      <c r="M83" s="633"/>
      <c r="N83" s="687"/>
      <c r="O83" s="687"/>
      <c r="P83" s="687"/>
      <c r="Q83" s="687"/>
      <c r="R83" s="687"/>
      <c r="S83" s="687"/>
      <c r="T83" s="687"/>
      <c r="U83" s="687"/>
      <c r="V83" s="687"/>
      <c r="W83" s="112" t="s">
        <v>44</v>
      </c>
      <c r="X83" s="240"/>
      <c r="Y83" s="633"/>
      <c r="Z83" s="687"/>
      <c r="AA83" s="687"/>
      <c r="AB83" s="687"/>
      <c r="AC83" s="687"/>
      <c r="AD83" s="687"/>
      <c r="AE83" s="687"/>
      <c r="AF83" s="687"/>
      <c r="AG83" s="687"/>
      <c r="AH83" s="687"/>
      <c r="AI83" s="112" t="s">
        <v>44</v>
      </c>
      <c r="AJ83" s="241"/>
    </row>
    <row r="84" spans="1:36" ht="15" customHeight="1" x14ac:dyDescent="0.55000000000000004">
      <c r="A84" s="638" t="s">
        <v>253</v>
      </c>
      <c r="B84" s="639"/>
      <c r="C84" s="639"/>
      <c r="D84" s="639"/>
      <c r="E84" s="639"/>
      <c r="F84" s="639"/>
      <c r="G84" s="639"/>
      <c r="H84" s="639"/>
      <c r="I84" s="639"/>
      <c r="J84" s="639"/>
      <c r="K84" s="639"/>
      <c r="L84" s="639"/>
      <c r="M84" s="639" t="s">
        <v>254</v>
      </c>
      <c r="N84" s="639"/>
      <c r="O84" s="639"/>
      <c r="P84" s="639"/>
      <c r="Q84" s="639"/>
      <c r="R84" s="639"/>
      <c r="S84" s="639"/>
      <c r="T84" s="639"/>
      <c r="U84" s="639"/>
      <c r="V84" s="639"/>
      <c r="W84" s="639"/>
      <c r="X84" s="640"/>
      <c r="Y84" s="639" t="s">
        <v>344</v>
      </c>
      <c r="Z84" s="639"/>
      <c r="AA84" s="639"/>
      <c r="AB84" s="639"/>
      <c r="AC84" s="639"/>
      <c r="AD84" s="639"/>
      <c r="AE84" s="639"/>
      <c r="AF84" s="639"/>
      <c r="AG84" s="639"/>
      <c r="AH84" s="639"/>
      <c r="AI84" s="639"/>
      <c r="AJ84" s="640"/>
    </row>
    <row r="85" spans="1:36" ht="15" customHeight="1" x14ac:dyDescent="0.55000000000000004">
      <c r="A85" s="644"/>
      <c r="B85" s="645"/>
      <c r="C85" s="645"/>
      <c r="D85" s="645"/>
      <c r="E85" s="645"/>
      <c r="F85" s="645"/>
      <c r="G85" s="645"/>
      <c r="H85" s="645"/>
      <c r="I85" s="645"/>
      <c r="J85" s="645"/>
      <c r="K85" s="645"/>
      <c r="L85" s="645"/>
      <c r="M85" s="645"/>
      <c r="N85" s="645"/>
      <c r="O85" s="645"/>
      <c r="P85" s="645"/>
      <c r="Q85" s="645"/>
      <c r="R85" s="645"/>
      <c r="S85" s="645"/>
      <c r="T85" s="645"/>
      <c r="U85" s="645"/>
      <c r="V85" s="645"/>
      <c r="W85" s="645"/>
      <c r="X85" s="646"/>
      <c r="Y85" s="645"/>
      <c r="Z85" s="645"/>
      <c r="AA85" s="645"/>
      <c r="AB85" s="645"/>
      <c r="AC85" s="645"/>
      <c r="AD85" s="645"/>
      <c r="AE85" s="645"/>
      <c r="AF85" s="645"/>
      <c r="AG85" s="645"/>
      <c r="AH85" s="645"/>
      <c r="AI85" s="645"/>
      <c r="AJ85" s="646"/>
    </row>
    <row r="86" spans="1:36" ht="15" customHeight="1" x14ac:dyDescent="0.55000000000000004">
      <c r="A86" s="649" t="s">
        <v>490</v>
      </c>
      <c r="B86" s="650"/>
      <c r="C86" s="650"/>
      <c r="D86" s="650"/>
      <c r="E86" s="650"/>
      <c r="F86" s="650"/>
      <c r="G86" s="650"/>
      <c r="H86" s="650"/>
      <c r="I86" s="650"/>
      <c r="J86" s="650"/>
      <c r="K86" s="650"/>
      <c r="L86" s="694"/>
      <c r="M86" s="649" t="s">
        <v>257</v>
      </c>
      <c r="N86" s="650"/>
      <c r="O86" s="650"/>
      <c r="P86" s="650"/>
      <c r="Q86" s="650"/>
      <c r="R86" s="650"/>
      <c r="S86" s="650"/>
      <c r="T86" s="650"/>
      <c r="U86" s="650"/>
      <c r="V86" s="650"/>
      <c r="W86" s="650"/>
      <c r="X86" s="694"/>
      <c r="Y86" s="652" t="s">
        <v>258</v>
      </c>
      <c r="Z86" s="652"/>
      <c r="AA86" s="652"/>
      <c r="AB86" s="652"/>
      <c r="AC86" s="652"/>
      <c r="AD86" s="652"/>
      <c r="AE86" s="652"/>
      <c r="AF86" s="652"/>
      <c r="AG86" s="652"/>
      <c r="AH86" s="652"/>
      <c r="AI86" s="652"/>
      <c r="AJ86" s="653"/>
    </row>
    <row r="87" spans="1:36" ht="15" customHeight="1" x14ac:dyDescent="0.55000000000000004">
      <c r="A87" s="686">
        <f>M87+Y87</f>
        <v>0</v>
      </c>
      <c r="B87" s="687"/>
      <c r="C87" s="687"/>
      <c r="D87" s="687"/>
      <c r="E87" s="687"/>
      <c r="F87" s="687"/>
      <c r="G87" s="687"/>
      <c r="H87" s="687"/>
      <c r="I87" s="687"/>
      <c r="J87" s="687"/>
      <c r="K87" s="183"/>
      <c r="L87" s="184"/>
      <c r="M87" s="686">
        <f>★入力シート!G87</f>
        <v>0</v>
      </c>
      <c r="N87" s="687"/>
      <c r="O87" s="687"/>
      <c r="P87" s="687"/>
      <c r="Q87" s="687"/>
      <c r="R87" s="687"/>
      <c r="S87" s="687"/>
      <c r="T87" s="687"/>
      <c r="U87" s="687"/>
      <c r="V87" s="687"/>
      <c r="W87" s="183"/>
      <c r="X87" s="184"/>
      <c r="Y87" s="686">
        <f>★入力シート!G88</f>
        <v>0</v>
      </c>
      <c r="Z87" s="687"/>
      <c r="AA87" s="687"/>
      <c r="AB87" s="687"/>
      <c r="AC87" s="687"/>
      <c r="AD87" s="687"/>
      <c r="AE87" s="687"/>
      <c r="AF87" s="687"/>
      <c r="AG87" s="687"/>
      <c r="AH87" s="687"/>
      <c r="AI87" s="183"/>
      <c r="AJ87" s="184"/>
    </row>
    <row r="88" spans="1:36" ht="15" customHeight="1" x14ac:dyDescent="0.55000000000000004">
      <c r="A88" s="688"/>
      <c r="B88" s="689"/>
      <c r="C88" s="689"/>
      <c r="D88" s="689"/>
      <c r="E88" s="689"/>
      <c r="F88" s="689"/>
      <c r="G88" s="689"/>
      <c r="H88" s="689"/>
      <c r="I88" s="689"/>
      <c r="J88" s="689"/>
      <c r="K88" s="118" t="s">
        <v>44</v>
      </c>
      <c r="L88" s="116"/>
      <c r="M88" s="688"/>
      <c r="N88" s="689"/>
      <c r="O88" s="689"/>
      <c r="P88" s="689"/>
      <c r="Q88" s="689"/>
      <c r="R88" s="689"/>
      <c r="S88" s="689"/>
      <c r="T88" s="689"/>
      <c r="U88" s="689"/>
      <c r="V88" s="689"/>
      <c r="W88" s="107" t="s">
        <v>44</v>
      </c>
      <c r="X88" s="117"/>
      <c r="Y88" s="688"/>
      <c r="Z88" s="689"/>
      <c r="AA88" s="689"/>
      <c r="AB88" s="689"/>
      <c r="AC88" s="689"/>
      <c r="AD88" s="689"/>
      <c r="AE88" s="689"/>
      <c r="AF88" s="689"/>
      <c r="AG88" s="689"/>
      <c r="AH88" s="689"/>
      <c r="AI88" s="107" t="s">
        <v>44</v>
      </c>
      <c r="AJ88" s="117"/>
    </row>
    <row r="90" spans="1:36" ht="15" customHeight="1" x14ac:dyDescent="0.55000000000000004">
      <c r="A90" s="656" t="s">
        <v>342</v>
      </c>
      <c r="B90" s="657"/>
      <c r="C90" s="657"/>
      <c r="D90" s="657"/>
      <c r="E90" s="657"/>
      <c r="F90" s="657"/>
      <c r="G90" s="657"/>
      <c r="H90" s="657"/>
      <c r="I90" s="657"/>
      <c r="J90" s="630" t="s">
        <v>502</v>
      </c>
      <c r="K90" s="631"/>
      <c r="L90" s="631"/>
      <c r="M90" s="631"/>
      <c r="N90" s="631"/>
      <c r="O90" s="631"/>
      <c r="P90" s="631"/>
      <c r="Q90" s="631"/>
      <c r="R90" s="632"/>
      <c r="S90" s="637" t="s">
        <v>503</v>
      </c>
      <c r="T90" s="637"/>
      <c r="U90" s="637"/>
      <c r="V90" s="637"/>
      <c r="W90" s="637"/>
      <c r="X90" s="637"/>
      <c r="Y90" s="637"/>
      <c r="Z90" s="637"/>
      <c r="AA90" s="637"/>
      <c r="AB90" s="637" t="s">
        <v>501</v>
      </c>
      <c r="AC90" s="637"/>
      <c r="AD90" s="637"/>
      <c r="AE90" s="637"/>
      <c r="AF90" s="637"/>
      <c r="AG90" s="637"/>
      <c r="AH90" s="637"/>
      <c r="AI90" s="637"/>
      <c r="AJ90" s="637"/>
    </row>
    <row r="91" spans="1:36" ht="15" customHeight="1" x14ac:dyDescent="0.55000000000000004">
      <c r="A91" s="658"/>
      <c r="B91" s="659"/>
      <c r="C91" s="659"/>
      <c r="D91" s="659"/>
      <c r="E91" s="659"/>
      <c r="F91" s="659"/>
      <c r="G91" s="659"/>
      <c r="H91" s="659"/>
      <c r="I91" s="659"/>
      <c r="J91" s="633" t="s">
        <v>493</v>
      </c>
      <c r="K91" s="635">
        <f>J96/1.1</f>
        <v>0</v>
      </c>
      <c r="L91" s="635"/>
      <c r="M91" s="635"/>
      <c r="N91" s="635"/>
      <c r="O91" s="635"/>
      <c r="P91" s="635"/>
      <c r="Q91" s="238"/>
      <c r="R91" s="119"/>
      <c r="S91" s="633" t="s">
        <v>494</v>
      </c>
      <c r="T91" s="635">
        <f>S96/1.1</f>
        <v>0</v>
      </c>
      <c r="U91" s="635"/>
      <c r="V91" s="635"/>
      <c r="W91" s="635"/>
      <c r="X91" s="635"/>
      <c r="Y91" s="635"/>
      <c r="Z91" s="238"/>
      <c r="AA91" s="119"/>
      <c r="AB91" s="633" t="s">
        <v>507</v>
      </c>
      <c r="AC91" s="662">
        <f>AB96/1.1</f>
        <v>0</v>
      </c>
      <c r="AD91" s="662"/>
      <c r="AE91" s="662"/>
      <c r="AF91" s="662"/>
      <c r="AG91" s="662"/>
      <c r="AH91" s="662"/>
      <c r="AI91" s="238"/>
      <c r="AJ91" s="119"/>
    </row>
    <row r="92" spans="1:36" ht="15" customHeight="1" x14ac:dyDescent="0.55000000000000004">
      <c r="A92" s="660"/>
      <c r="B92" s="661"/>
      <c r="C92" s="661"/>
      <c r="D92" s="661"/>
      <c r="E92" s="661"/>
      <c r="F92" s="661"/>
      <c r="G92" s="661"/>
      <c r="H92" s="661"/>
      <c r="I92" s="661"/>
      <c r="J92" s="634"/>
      <c r="K92" s="636"/>
      <c r="L92" s="636"/>
      <c r="M92" s="636"/>
      <c r="N92" s="636"/>
      <c r="O92" s="636"/>
      <c r="P92" s="636"/>
      <c r="Q92" s="107" t="s">
        <v>44</v>
      </c>
      <c r="R92" s="116"/>
      <c r="S92" s="634"/>
      <c r="T92" s="636"/>
      <c r="U92" s="636"/>
      <c r="V92" s="636"/>
      <c r="W92" s="636"/>
      <c r="X92" s="636"/>
      <c r="Y92" s="636"/>
      <c r="Z92" s="107" t="s">
        <v>44</v>
      </c>
      <c r="AA92" s="116"/>
      <c r="AB92" s="634"/>
      <c r="AC92" s="663"/>
      <c r="AD92" s="663"/>
      <c r="AE92" s="663"/>
      <c r="AF92" s="663"/>
      <c r="AG92" s="663"/>
      <c r="AH92" s="663"/>
      <c r="AI92" s="107" t="s">
        <v>44</v>
      </c>
      <c r="AJ92" s="117"/>
    </row>
    <row r="93" spans="1:36" ht="15" customHeight="1" x14ac:dyDescent="0.55000000000000004">
      <c r="A93" s="638" t="s">
        <v>249</v>
      </c>
      <c r="B93" s="639"/>
      <c r="C93" s="639"/>
      <c r="D93" s="639"/>
      <c r="E93" s="639"/>
      <c r="F93" s="639"/>
      <c r="G93" s="639"/>
      <c r="H93" s="639"/>
      <c r="I93" s="640"/>
      <c r="J93" s="647" t="s">
        <v>504</v>
      </c>
      <c r="K93" s="647"/>
      <c r="L93" s="647"/>
      <c r="M93" s="647"/>
      <c r="N93" s="647"/>
      <c r="O93" s="647"/>
      <c r="P93" s="647"/>
      <c r="Q93" s="647"/>
      <c r="R93" s="647"/>
      <c r="S93" s="647" t="s">
        <v>505</v>
      </c>
      <c r="T93" s="647"/>
      <c r="U93" s="647"/>
      <c r="V93" s="647"/>
      <c r="W93" s="647"/>
      <c r="X93" s="647"/>
      <c r="Y93" s="647"/>
      <c r="Z93" s="647"/>
      <c r="AA93" s="647"/>
      <c r="AB93" s="647" t="s">
        <v>343</v>
      </c>
      <c r="AC93" s="647"/>
      <c r="AD93" s="647"/>
      <c r="AE93" s="647"/>
      <c r="AF93" s="647"/>
      <c r="AG93" s="647"/>
      <c r="AH93" s="647"/>
      <c r="AI93" s="647"/>
      <c r="AJ93" s="647"/>
    </row>
    <row r="94" spans="1:36" ht="15" customHeight="1" x14ac:dyDescent="0.55000000000000004">
      <c r="A94" s="644"/>
      <c r="B94" s="645"/>
      <c r="C94" s="645"/>
      <c r="D94" s="645"/>
      <c r="E94" s="645"/>
      <c r="F94" s="645"/>
      <c r="G94" s="645"/>
      <c r="H94" s="645"/>
      <c r="I94" s="646"/>
      <c r="J94" s="647"/>
      <c r="K94" s="647"/>
      <c r="L94" s="647"/>
      <c r="M94" s="647"/>
      <c r="N94" s="647"/>
      <c r="O94" s="647"/>
      <c r="P94" s="647"/>
      <c r="Q94" s="647"/>
      <c r="R94" s="647"/>
      <c r="S94" s="647"/>
      <c r="T94" s="647"/>
      <c r="U94" s="647"/>
      <c r="V94" s="647"/>
      <c r="W94" s="647"/>
      <c r="X94" s="647"/>
      <c r="Y94" s="647"/>
      <c r="Z94" s="647"/>
      <c r="AA94" s="647"/>
      <c r="AB94" s="647"/>
      <c r="AC94" s="647"/>
      <c r="AD94" s="647"/>
      <c r="AE94" s="647"/>
      <c r="AF94" s="647"/>
      <c r="AG94" s="647"/>
      <c r="AH94" s="647"/>
      <c r="AI94" s="647"/>
      <c r="AJ94" s="647"/>
    </row>
    <row r="95" spans="1:36" ht="15" customHeight="1" x14ac:dyDescent="0.55000000000000004">
      <c r="A95" s="649" t="s">
        <v>508</v>
      </c>
      <c r="B95" s="650"/>
      <c r="C95" s="650"/>
      <c r="D95" s="650"/>
      <c r="E95" s="650"/>
      <c r="F95" s="650"/>
      <c r="G95" s="650"/>
      <c r="H95" s="650"/>
      <c r="I95" s="650"/>
      <c r="J95" s="651" t="s">
        <v>345</v>
      </c>
      <c r="K95" s="652"/>
      <c r="L95" s="652"/>
      <c r="M95" s="652"/>
      <c r="N95" s="652"/>
      <c r="O95" s="652"/>
      <c r="P95" s="652"/>
      <c r="Q95" s="652"/>
      <c r="R95" s="653"/>
      <c r="S95" s="651" t="s">
        <v>495</v>
      </c>
      <c r="T95" s="652"/>
      <c r="U95" s="652"/>
      <c r="V95" s="652"/>
      <c r="W95" s="652"/>
      <c r="X95" s="652"/>
      <c r="Y95" s="652"/>
      <c r="Z95" s="652"/>
      <c r="AA95" s="653"/>
      <c r="AB95" s="651" t="s">
        <v>509</v>
      </c>
      <c r="AC95" s="652"/>
      <c r="AD95" s="652"/>
      <c r="AE95" s="652"/>
      <c r="AF95" s="652"/>
      <c r="AG95" s="652"/>
      <c r="AH95" s="652"/>
      <c r="AI95" s="652"/>
      <c r="AJ95" s="653"/>
    </row>
    <row r="96" spans="1:36" ht="15" customHeight="1" x14ac:dyDescent="0.55000000000000004">
      <c r="A96" s="654">
        <f>J96+S96+AB96</f>
        <v>0</v>
      </c>
      <c r="B96" s="635"/>
      <c r="C96" s="635"/>
      <c r="D96" s="635"/>
      <c r="E96" s="635"/>
      <c r="F96" s="635"/>
      <c r="G96" s="635"/>
      <c r="H96" s="217"/>
      <c r="I96" s="218"/>
      <c r="J96" s="654">
        <f>★入力シート!G89</f>
        <v>0</v>
      </c>
      <c r="K96" s="635"/>
      <c r="L96" s="635"/>
      <c r="M96" s="635"/>
      <c r="N96" s="635"/>
      <c r="O96" s="635"/>
      <c r="P96" s="635"/>
      <c r="Q96" s="217"/>
      <c r="R96" s="218"/>
      <c r="S96" s="635">
        <f>★入力シート!G90</f>
        <v>0</v>
      </c>
      <c r="T96" s="635"/>
      <c r="U96" s="635"/>
      <c r="V96" s="635"/>
      <c r="W96" s="635"/>
      <c r="X96" s="635"/>
      <c r="Y96" s="635"/>
      <c r="Z96" s="217"/>
      <c r="AA96" s="218"/>
      <c r="AB96" s="635">
        <f>★入力シート!G91</f>
        <v>0</v>
      </c>
      <c r="AC96" s="635"/>
      <c r="AD96" s="635"/>
      <c r="AE96" s="635"/>
      <c r="AF96" s="635"/>
      <c r="AG96" s="635"/>
      <c r="AH96" s="635"/>
      <c r="AI96" s="217"/>
      <c r="AJ96" s="218"/>
    </row>
    <row r="97" spans="1:36" ht="15" customHeight="1" x14ac:dyDescent="0.55000000000000004">
      <c r="A97" s="655"/>
      <c r="B97" s="636"/>
      <c r="C97" s="636"/>
      <c r="D97" s="636"/>
      <c r="E97" s="636"/>
      <c r="F97" s="636"/>
      <c r="G97" s="636"/>
      <c r="H97" s="118" t="s">
        <v>44</v>
      </c>
      <c r="I97" s="116"/>
      <c r="J97" s="655"/>
      <c r="K97" s="636"/>
      <c r="L97" s="636"/>
      <c r="M97" s="636"/>
      <c r="N97" s="636"/>
      <c r="O97" s="636"/>
      <c r="P97" s="636"/>
      <c r="Q97" s="107" t="s">
        <v>44</v>
      </c>
      <c r="R97" s="117"/>
      <c r="S97" s="636"/>
      <c r="T97" s="636"/>
      <c r="U97" s="636"/>
      <c r="V97" s="636"/>
      <c r="W97" s="636"/>
      <c r="X97" s="636"/>
      <c r="Y97" s="636"/>
      <c r="Z97" s="107" t="s">
        <v>44</v>
      </c>
      <c r="AA97" s="117"/>
      <c r="AB97" s="636"/>
      <c r="AC97" s="636"/>
      <c r="AD97" s="636"/>
      <c r="AE97" s="636"/>
      <c r="AF97" s="636"/>
      <c r="AG97" s="636"/>
      <c r="AH97" s="636"/>
      <c r="AI97" s="107" t="s">
        <v>44</v>
      </c>
      <c r="AJ97" s="117"/>
    </row>
    <row r="98" spans="1:36" ht="15" customHeight="1" x14ac:dyDescent="0.55000000000000004">
      <c r="A98" s="638" t="s">
        <v>506</v>
      </c>
      <c r="B98" s="639"/>
      <c r="C98" s="639"/>
      <c r="D98" s="639"/>
      <c r="E98" s="639"/>
      <c r="F98" s="639"/>
      <c r="G98" s="639"/>
      <c r="H98" s="639"/>
      <c r="I98" s="640"/>
      <c r="J98" s="630" t="s">
        <v>502</v>
      </c>
      <c r="K98" s="631"/>
      <c r="L98" s="631"/>
      <c r="M98" s="631"/>
      <c r="N98" s="631"/>
      <c r="O98" s="631"/>
      <c r="P98" s="631"/>
      <c r="Q98" s="631"/>
      <c r="R98" s="632"/>
      <c r="S98" s="637" t="s">
        <v>503</v>
      </c>
      <c r="T98" s="637"/>
      <c r="U98" s="637"/>
      <c r="V98" s="637"/>
      <c r="W98" s="637"/>
      <c r="X98" s="637"/>
      <c r="Y98" s="637"/>
      <c r="Z98" s="637"/>
      <c r="AA98" s="637"/>
    </row>
    <row r="99" spans="1:36" ht="15" customHeight="1" x14ac:dyDescent="0.55000000000000004">
      <c r="A99" s="641"/>
      <c r="B99" s="642"/>
      <c r="C99" s="642"/>
      <c r="D99" s="642"/>
      <c r="E99" s="642"/>
      <c r="F99" s="642"/>
      <c r="G99" s="642"/>
      <c r="H99" s="642"/>
      <c r="I99" s="643"/>
      <c r="J99" s="633" t="s">
        <v>247</v>
      </c>
      <c r="K99" s="635">
        <f>★入力シート!G92</f>
        <v>0</v>
      </c>
      <c r="L99" s="635"/>
      <c r="M99" s="635"/>
      <c r="N99" s="635"/>
      <c r="O99" s="635"/>
      <c r="P99" s="635"/>
      <c r="Q99" s="238"/>
      <c r="R99" s="119"/>
      <c r="S99" s="633" t="s">
        <v>248</v>
      </c>
      <c r="T99" s="635">
        <f>★入力シート!G93</f>
        <v>0</v>
      </c>
      <c r="U99" s="635"/>
      <c r="V99" s="635"/>
      <c r="W99" s="635"/>
      <c r="X99" s="635"/>
      <c r="Y99" s="635"/>
      <c r="Z99" s="238"/>
      <c r="AA99" s="119"/>
    </row>
    <row r="100" spans="1:36" ht="15" customHeight="1" x14ac:dyDescent="0.55000000000000004">
      <c r="A100" s="644"/>
      <c r="B100" s="645"/>
      <c r="C100" s="645"/>
      <c r="D100" s="645"/>
      <c r="E100" s="645"/>
      <c r="F100" s="645"/>
      <c r="G100" s="645"/>
      <c r="H100" s="645"/>
      <c r="I100" s="646"/>
      <c r="J100" s="634"/>
      <c r="K100" s="636"/>
      <c r="L100" s="636"/>
      <c r="M100" s="636"/>
      <c r="N100" s="636"/>
      <c r="O100" s="636"/>
      <c r="P100" s="636"/>
      <c r="Q100" s="107" t="s">
        <v>44</v>
      </c>
      <c r="R100" s="116"/>
      <c r="S100" s="634"/>
      <c r="T100" s="636"/>
      <c r="U100" s="636"/>
      <c r="V100" s="636"/>
      <c r="W100" s="636"/>
      <c r="X100" s="636"/>
      <c r="Y100" s="636"/>
      <c r="Z100" s="107" t="s">
        <v>44</v>
      </c>
      <c r="AA100" s="116"/>
    </row>
    <row r="101" spans="1:36" ht="15" customHeight="1" x14ac:dyDescent="0.55000000000000004">
      <c r="A101" s="647" t="s">
        <v>511</v>
      </c>
      <c r="B101" s="637"/>
      <c r="C101" s="637"/>
      <c r="D101" s="637"/>
      <c r="E101" s="637"/>
      <c r="F101" s="637"/>
      <c r="G101" s="637"/>
      <c r="H101" s="637"/>
      <c r="I101" s="637"/>
      <c r="J101" s="648" t="s">
        <v>510</v>
      </c>
      <c r="K101" s="648"/>
      <c r="L101" s="648"/>
      <c r="M101" s="648"/>
      <c r="N101" s="648"/>
      <c r="O101" s="648"/>
      <c r="P101" s="648"/>
      <c r="Q101" s="648"/>
      <c r="R101" s="648"/>
      <c r="S101" s="648"/>
      <c r="T101" s="648"/>
      <c r="U101" s="648"/>
      <c r="V101" s="648"/>
      <c r="W101" s="648"/>
      <c r="X101" s="648"/>
      <c r="Y101" s="648"/>
      <c r="Z101" s="648"/>
      <c r="AA101" s="648"/>
    </row>
    <row r="102" spans="1:36" ht="15" customHeight="1" x14ac:dyDescent="0.55000000000000004">
      <c r="A102" s="637"/>
      <c r="B102" s="637"/>
      <c r="C102" s="637"/>
      <c r="D102" s="637"/>
      <c r="E102" s="637"/>
      <c r="F102" s="637"/>
      <c r="G102" s="637"/>
      <c r="H102" s="637"/>
      <c r="I102" s="637"/>
      <c r="J102" s="648"/>
      <c r="K102" s="648"/>
      <c r="L102" s="648"/>
      <c r="M102" s="648"/>
      <c r="N102" s="648"/>
      <c r="O102" s="648"/>
      <c r="P102" s="648"/>
      <c r="Q102" s="648"/>
      <c r="R102" s="648"/>
      <c r="S102" s="648"/>
      <c r="T102" s="648"/>
      <c r="U102" s="648"/>
      <c r="V102" s="648"/>
      <c r="W102" s="648"/>
      <c r="X102" s="648"/>
      <c r="Y102" s="648"/>
      <c r="Z102" s="648"/>
      <c r="AA102" s="648"/>
    </row>
  </sheetData>
  <mergeCells count="129">
    <mergeCell ref="A87:J88"/>
    <mergeCell ref="Y78:AH79"/>
    <mergeCell ref="Z73:AH74"/>
    <mergeCell ref="N82:V83"/>
    <mergeCell ref="M81:X81"/>
    <mergeCell ref="M86:X86"/>
    <mergeCell ref="Y87:AH88"/>
    <mergeCell ref="Z82:AH83"/>
    <mergeCell ref="Y86:AJ86"/>
    <mergeCell ref="Y77:AJ77"/>
    <mergeCell ref="M84:X85"/>
    <mergeCell ref="A72:L74"/>
    <mergeCell ref="A75:L76"/>
    <mergeCell ref="A77:L77"/>
    <mergeCell ref="A81:L83"/>
    <mergeCell ref="A84:L85"/>
    <mergeCell ref="A86:L86"/>
    <mergeCell ref="M72:X72"/>
    <mergeCell ref="M77:X77"/>
    <mergeCell ref="M78:V79"/>
    <mergeCell ref="M87:V88"/>
    <mergeCell ref="Y82:Y83"/>
    <mergeCell ref="M82:M83"/>
    <mergeCell ref="N8:O8"/>
    <mergeCell ref="R8:S8"/>
    <mergeCell ref="V8:W8"/>
    <mergeCell ref="Y72:AJ72"/>
    <mergeCell ref="Y75:AJ76"/>
    <mergeCell ref="Y81:AJ81"/>
    <mergeCell ref="Y84:AJ85"/>
    <mergeCell ref="C22:D22"/>
    <mergeCell ref="E22:G22"/>
    <mergeCell ref="H22:K22"/>
    <mergeCell ref="N22:P22"/>
    <mergeCell ref="Q22:T22"/>
    <mergeCell ref="A40:AG40"/>
    <mergeCell ref="A38:AG38"/>
    <mergeCell ref="C29:D29"/>
    <mergeCell ref="A25:AG25"/>
    <mergeCell ref="C26:D26"/>
    <mergeCell ref="E26:G26"/>
    <mergeCell ref="H26:K26"/>
    <mergeCell ref="N26:P26"/>
    <mergeCell ref="A78:J79"/>
    <mergeCell ref="N73:V74"/>
    <mergeCell ref="M75:X76"/>
    <mergeCell ref="A71:AG71"/>
    <mergeCell ref="A1:AG1"/>
    <mergeCell ref="A15:AG15"/>
    <mergeCell ref="A16:AG16"/>
    <mergeCell ref="D17:Q17"/>
    <mergeCell ref="S17:T17"/>
    <mergeCell ref="U17:V17"/>
    <mergeCell ref="W17:Z17"/>
    <mergeCell ref="J4:S4"/>
    <mergeCell ref="A6:H6"/>
    <mergeCell ref="D7:I7"/>
    <mergeCell ref="D8:I8"/>
    <mergeCell ref="D10:I10"/>
    <mergeCell ref="L10:AC10"/>
    <mergeCell ref="M11:O11"/>
    <mergeCell ref="Q11:U11"/>
    <mergeCell ref="V11:AB11"/>
    <mergeCell ref="A2:AJ2"/>
    <mergeCell ref="L7:AC7"/>
    <mergeCell ref="D12:I12"/>
    <mergeCell ref="L12:AC12"/>
    <mergeCell ref="D13:I13"/>
    <mergeCell ref="L13:AC13"/>
    <mergeCell ref="Y8:AA8"/>
    <mergeCell ref="S9:U9"/>
    <mergeCell ref="C63:AJ68"/>
    <mergeCell ref="Y73:Y74"/>
    <mergeCell ref="M73:M74"/>
    <mergeCell ref="Q26:T26"/>
    <mergeCell ref="C27:D27"/>
    <mergeCell ref="E27:G27"/>
    <mergeCell ref="H27:K27"/>
    <mergeCell ref="N27:P27"/>
    <mergeCell ref="Q27:T27"/>
    <mergeCell ref="C30:AJ35"/>
    <mergeCell ref="C62:D62"/>
    <mergeCell ref="V9:AB9"/>
    <mergeCell ref="A24:AG24"/>
    <mergeCell ref="D18:W18"/>
    <mergeCell ref="Y18:Z18"/>
    <mergeCell ref="AA18:AB18"/>
    <mergeCell ref="A43:AG43"/>
    <mergeCell ref="A47:AG47"/>
    <mergeCell ref="S60:AH60"/>
    <mergeCell ref="M9:Q9"/>
    <mergeCell ref="AC18:AF18"/>
    <mergeCell ref="A20:AG20"/>
    <mergeCell ref="C21:D21"/>
    <mergeCell ref="E21:G21"/>
    <mergeCell ref="H21:K21"/>
    <mergeCell ref="N21:P21"/>
    <mergeCell ref="Q21:T21"/>
    <mergeCell ref="A90:I92"/>
    <mergeCell ref="J90:R90"/>
    <mergeCell ref="S90:AA90"/>
    <mergeCell ref="AB90:AJ90"/>
    <mergeCell ref="J91:J92"/>
    <mergeCell ref="K91:P92"/>
    <mergeCell ref="S91:S92"/>
    <mergeCell ref="T91:Y92"/>
    <mergeCell ref="AB91:AB92"/>
    <mergeCell ref="AC91:AH92"/>
    <mergeCell ref="A93:I94"/>
    <mergeCell ref="J93:R94"/>
    <mergeCell ref="S93:AA94"/>
    <mergeCell ref="AB93:AJ94"/>
    <mergeCell ref="A95:I95"/>
    <mergeCell ref="J95:R95"/>
    <mergeCell ref="S95:AA95"/>
    <mergeCell ref="AB95:AJ95"/>
    <mergeCell ref="A96:G97"/>
    <mergeCell ref="J96:P97"/>
    <mergeCell ref="S96:Y97"/>
    <mergeCell ref="AB96:AH97"/>
    <mergeCell ref="J98:R98"/>
    <mergeCell ref="J99:J100"/>
    <mergeCell ref="K99:P100"/>
    <mergeCell ref="S98:AA98"/>
    <mergeCell ref="S99:S100"/>
    <mergeCell ref="T99:Y100"/>
    <mergeCell ref="A98:I100"/>
    <mergeCell ref="A101:I102"/>
    <mergeCell ref="J101:AA102"/>
  </mergeCells>
  <phoneticPr fontId="1"/>
  <pageMargins left="0.51181102362204722" right="0.51181102362204722" top="0.74803149606299213" bottom="0.74803149606299213" header="0.31496062992125984" footer="0.31496062992125984"/>
  <pageSetup paperSize="9" scale="76" orientation="portrait" blackAndWhite="1" r:id="rId1"/>
  <rowBreaks count="1" manualBreakCount="1">
    <brk id="68" max="35" man="1"/>
  </rowBreak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D7D95-ADF2-4CE4-BCE1-A1ADD283565B}">
  <sheetPr>
    <tabColor theme="4" tint="0.59999389629810485"/>
  </sheetPr>
  <dimension ref="A1:V53"/>
  <sheetViews>
    <sheetView view="pageBreakPreview" zoomScale="70" zoomScaleNormal="100" zoomScaleSheetLayoutView="70" workbookViewId="0">
      <selection activeCell="D5" sqref="D5:F7"/>
    </sheetView>
  </sheetViews>
  <sheetFormatPr defaultColWidth="8.08203125" defaultRowHeight="13" x14ac:dyDescent="0.55000000000000004"/>
  <cols>
    <col min="1" max="1" width="7.25" style="185" customWidth="1"/>
    <col min="2" max="3" width="8.83203125" style="185" customWidth="1"/>
    <col min="4" max="4" width="8.08203125" style="185" customWidth="1"/>
    <col min="5" max="5" width="6.25" style="185" customWidth="1"/>
    <col min="6" max="8" width="10.75" style="185" customWidth="1"/>
    <col min="9" max="9" width="9.25" style="185" customWidth="1"/>
    <col min="10" max="10" width="17.25" style="185" customWidth="1"/>
    <col min="11" max="11" width="8.33203125" style="185" customWidth="1"/>
    <col min="12" max="12" width="20.75" style="185" customWidth="1"/>
    <col min="13" max="13" width="3.33203125" style="185" bestFit="1" customWidth="1"/>
    <col min="14" max="14" width="20.75" style="185" customWidth="1"/>
    <col min="15" max="15" width="3.33203125" style="185" bestFit="1" customWidth="1"/>
    <col min="16" max="16" width="9.75" style="185" customWidth="1"/>
    <col min="17" max="17" width="13.75" style="186" customWidth="1"/>
    <col min="18" max="18" width="19.83203125" style="185" customWidth="1"/>
    <col min="19" max="19" width="11.33203125" style="185" customWidth="1"/>
    <col min="20" max="20" width="8.08203125" style="185" customWidth="1"/>
    <col min="21" max="16384" width="8.08203125" style="185"/>
  </cols>
  <sheetData>
    <row r="1" spans="1:19" ht="21.75" customHeight="1" thickBot="1" x14ac:dyDescent="0.6">
      <c r="A1" s="185" t="s">
        <v>446</v>
      </c>
      <c r="J1" s="760" t="s">
        <v>565</v>
      </c>
      <c r="K1" s="761"/>
      <c r="L1" s="743" t="s">
        <v>388</v>
      </c>
      <c r="M1" s="744"/>
      <c r="N1" s="745" t="s">
        <v>389</v>
      </c>
      <c r="O1" s="746"/>
      <c r="Q1" s="186" t="s">
        <v>389</v>
      </c>
      <c r="R1" s="187"/>
    </row>
    <row r="2" spans="1:19" ht="16.5" customHeight="1" thickBot="1" x14ac:dyDescent="0.6">
      <c r="A2" s="188" t="s">
        <v>470</v>
      </c>
      <c r="J2" s="762" t="str">
        <f>IF(★入力シート!G123="省エネ基準レベル相当",★入力シート!G124,"0")</f>
        <v>0</v>
      </c>
      <c r="K2" s="763"/>
      <c r="L2" s="764" t="s">
        <v>390</v>
      </c>
      <c r="M2" s="765"/>
      <c r="N2" s="747">
        <v>0.4</v>
      </c>
      <c r="O2" s="748"/>
      <c r="Q2" s="189">
        <v>1</v>
      </c>
      <c r="S2" s="190">
        <v>0.1</v>
      </c>
    </row>
    <row r="3" spans="1:19" ht="5.25" customHeight="1" thickBot="1" x14ac:dyDescent="0.6">
      <c r="A3" s="191"/>
      <c r="B3" s="191"/>
      <c r="C3" s="191"/>
      <c r="J3" s="762"/>
      <c r="K3" s="763"/>
      <c r="L3" s="766"/>
      <c r="M3" s="767"/>
      <c r="N3" s="749"/>
      <c r="O3" s="750"/>
      <c r="Q3" s="751">
        <v>0.4</v>
      </c>
    </row>
    <row r="4" spans="1:19" ht="27.75" customHeight="1" thickBot="1" x14ac:dyDescent="0.6">
      <c r="A4" s="768" t="s">
        <v>391</v>
      </c>
      <c r="B4" s="698"/>
      <c r="C4" s="698"/>
      <c r="D4" s="698"/>
      <c r="E4" s="698"/>
      <c r="F4" s="698"/>
      <c r="G4" s="698" t="s">
        <v>392</v>
      </c>
      <c r="H4" s="698"/>
      <c r="I4" s="769" t="s">
        <v>393</v>
      </c>
      <c r="J4" s="770"/>
      <c r="K4" s="771"/>
      <c r="L4" s="698" t="s">
        <v>394</v>
      </c>
      <c r="M4" s="698"/>
      <c r="N4" s="698" t="s">
        <v>448</v>
      </c>
      <c r="O4" s="699"/>
      <c r="Q4" s="751"/>
    </row>
    <row r="5" spans="1:19" s="188" customFormat="1" ht="32.25" customHeight="1" x14ac:dyDescent="0.55000000000000004">
      <c r="A5" s="842" t="s">
        <v>395</v>
      </c>
      <c r="B5" s="843" t="s">
        <v>396</v>
      </c>
      <c r="C5" s="844" t="s">
        <v>397</v>
      </c>
      <c r="D5" s="845" t="s">
        <v>398</v>
      </c>
      <c r="E5" s="845"/>
      <c r="F5" s="845"/>
      <c r="G5" s="846"/>
      <c r="H5" s="847" t="s">
        <v>399</v>
      </c>
      <c r="I5" s="847" t="s">
        <v>519</v>
      </c>
      <c r="J5" s="848">
        <f>Q5*Q2</f>
        <v>200000</v>
      </c>
      <c r="K5" s="849" t="s">
        <v>400</v>
      </c>
      <c r="L5" s="850">
        <f>G5*J5</f>
        <v>0</v>
      </c>
      <c r="M5" s="851" t="s">
        <v>401</v>
      </c>
      <c r="N5" s="852"/>
      <c r="O5" s="851" t="s">
        <v>401</v>
      </c>
      <c r="Q5" s="853">
        <v>200000</v>
      </c>
    </row>
    <row r="6" spans="1:19" s="188" customFormat="1" ht="32.25" customHeight="1" x14ac:dyDescent="0.55000000000000004">
      <c r="A6" s="854"/>
      <c r="B6" s="855"/>
      <c r="C6" s="856"/>
      <c r="D6" s="857"/>
      <c r="E6" s="857"/>
      <c r="F6" s="857"/>
      <c r="G6" s="858"/>
      <c r="H6" s="859" t="s">
        <v>399</v>
      </c>
      <c r="I6" s="859" t="s">
        <v>520</v>
      </c>
      <c r="J6" s="860">
        <f>Q6*Q2</f>
        <v>160000</v>
      </c>
      <c r="K6" s="861" t="s">
        <v>400</v>
      </c>
      <c r="L6" s="862">
        <f>G6*J6</f>
        <v>0</v>
      </c>
      <c r="M6" s="863" t="s">
        <v>401</v>
      </c>
      <c r="N6" s="864"/>
      <c r="O6" s="863" t="s">
        <v>401</v>
      </c>
      <c r="Q6" s="865">
        <v>160000</v>
      </c>
    </row>
    <row r="7" spans="1:19" s="188" customFormat="1" ht="32.25" customHeight="1" x14ac:dyDescent="0.55000000000000004">
      <c r="A7" s="854"/>
      <c r="B7" s="855"/>
      <c r="C7" s="856"/>
      <c r="D7" s="857"/>
      <c r="E7" s="857"/>
      <c r="F7" s="857"/>
      <c r="G7" s="866"/>
      <c r="H7" s="867" t="s">
        <v>399</v>
      </c>
      <c r="I7" s="868" t="s">
        <v>521</v>
      </c>
      <c r="J7" s="869">
        <f>Q7*Q2</f>
        <v>136000</v>
      </c>
      <c r="K7" s="870" t="s">
        <v>400</v>
      </c>
      <c r="L7" s="871">
        <f t="shared" ref="L7:L17" si="0">G7*J7</f>
        <v>0</v>
      </c>
      <c r="M7" s="872" t="s">
        <v>401</v>
      </c>
      <c r="N7" s="873"/>
      <c r="O7" s="872" t="s">
        <v>401</v>
      </c>
      <c r="Q7" s="874">
        <v>136000</v>
      </c>
    </row>
    <row r="8" spans="1:19" s="188" customFormat="1" ht="32.25" customHeight="1" x14ac:dyDescent="0.55000000000000004">
      <c r="A8" s="854"/>
      <c r="B8" s="855"/>
      <c r="C8" s="856"/>
      <c r="D8" s="857" t="s">
        <v>402</v>
      </c>
      <c r="E8" s="857"/>
      <c r="F8" s="857"/>
      <c r="G8" s="875"/>
      <c r="H8" s="876" t="s">
        <v>399</v>
      </c>
      <c r="I8" s="877" t="s">
        <v>519</v>
      </c>
      <c r="J8" s="878">
        <f>Q8*Q2</f>
        <v>200000</v>
      </c>
      <c r="K8" s="879" t="s">
        <v>400</v>
      </c>
      <c r="L8" s="880">
        <f>G8*J8</f>
        <v>0</v>
      </c>
      <c r="M8" s="881" t="s">
        <v>401</v>
      </c>
      <c r="N8" s="882"/>
      <c r="O8" s="881" t="s">
        <v>401</v>
      </c>
      <c r="Q8" s="853">
        <v>200000</v>
      </c>
    </row>
    <row r="9" spans="1:19" s="188" customFormat="1" ht="32.25" customHeight="1" x14ac:dyDescent="0.55000000000000004">
      <c r="A9" s="854"/>
      <c r="B9" s="855"/>
      <c r="C9" s="856"/>
      <c r="D9" s="857"/>
      <c r="E9" s="857"/>
      <c r="F9" s="857"/>
      <c r="G9" s="858"/>
      <c r="H9" s="859" t="s">
        <v>445</v>
      </c>
      <c r="I9" s="859" t="s">
        <v>520</v>
      </c>
      <c r="J9" s="860">
        <f>Q9*Q2</f>
        <v>160000</v>
      </c>
      <c r="K9" s="861" t="s">
        <v>400</v>
      </c>
      <c r="L9" s="862">
        <f t="shared" si="0"/>
        <v>0</v>
      </c>
      <c r="M9" s="863" t="s">
        <v>401</v>
      </c>
      <c r="N9" s="864"/>
      <c r="O9" s="863" t="s">
        <v>401</v>
      </c>
      <c r="Q9" s="865">
        <v>160000</v>
      </c>
    </row>
    <row r="10" spans="1:19" s="188" customFormat="1" ht="32.25" customHeight="1" x14ac:dyDescent="0.55000000000000004">
      <c r="A10" s="854"/>
      <c r="B10" s="855"/>
      <c r="C10" s="856"/>
      <c r="D10" s="857"/>
      <c r="E10" s="857"/>
      <c r="F10" s="857"/>
      <c r="G10" s="866"/>
      <c r="H10" s="867" t="s">
        <v>399</v>
      </c>
      <c r="I10" s="868" t="s">
        <v>521</v>
      </c>
      <c r="J10" s="869">
        <f>Q10*Q2</f>
        <v>136000</v>
      </c>
      <c r="K10" s="870" t="s">
        <v>400</v>
      </c>
      <c r="L10" s="871">
        <f t="shared" si="0"/>
        <v>0</v>
      </c>
      <c r="M10" s="872" t="s">
        <v>401</v>
      </c>
      <c r="N10" s="873"/>
      <c r="O10" s="872" t="s">
        <v>401</v>
      </c>
      <c r="Q10" s="874">
        <v>136000</v>
      </c>
    </row>
    <row r="11" spans="1:19" s="188" customFormat="1" ht="32.25" customHeight="1" x14ac:dyDescent="0.55000000000000004">
      <c r="A11" s="854"/>
      <c r="B11" s="855"/>
      <c r="C11" s="856"/>
      <c r="D11" s="857" t="s">
        <v>403</v>
      </c>
      <c r="E11" s="857"/>
      <c r="F11" s="857"/>
      <c r="G11" s="875"/>
      <c r="H11" s="876" t="s">
        <v>404</v>
      </c>
      <c r="I11" s="877" t="s">
        <v>522</v>
      </c>
      <c r="J11" s="878">
        <f>Q11*Q2</f>
        <v>88000</v>
      </c>
      <c r="K11" s="879" t="s">
        <v>405</v>
      </c>
      <c r="L11" s="880">
        <f t="shared" si="0"/>
        <v>0</v>
      </c>
      <c r="M11" s="881" t="s">
        <v>401</v>
      </c>
      <c r="N11" s="882"/>
      <c r="O11" s="881" t="s">
        <v>401</v>
      </c>
      <c r="Q11" s="853">
        <v>88000</v>
      </c>
    </row>
    <row r="12" spans="1:19" s="188" customFormat="1" ht="32.25" customHeight="1" x14ac:dyDescent="0.55000000000000004">
      <c r="A12" s="854"/>
      <c r="B12" s="855"/>
      <c r="C12" s="856"/>
      <c r="D12" s="857"/>
      <c r="E12" s="857"/>
      <c r="F12" s="857"/>
      <c r="G12" s="858"/>
      <c r="H12" s="859" t="s">
        <v>404</v>
      </c>
      <c r="I12" s="859" t="s">
        <v>523</v>
      </c>
      <c r="J12" s="860">
        <f>Q12*Q2</f>
        <v>64000</v>
      </c>
      <c r="K12" s="861" t="s">
        <v>405</v>
      </c>
      <c r="L12" s="862">
        <f t="shared" si="0"/>
        <v>0</v>
      </c>
      <c r="M12" s="863" t="s">
        <v>401</v>
      </c>
      <c r="N12" s="864"/>
      <c r="O12" s="863" t="s">
        <v>401</v>
      </c>
      <c r="Q12" s="865">
        <v>64000</v>
      </c>
    </row>
    <row r="13" spans="1:19" s="188" customFormat="1" ht="32.25" customHeight="1" x14ac:dyDescent="0.55000000000000004">
      <c r="A13" s="854"/>
      <c r="B13" s="855"/>
      <c r="C13" s="856"/>
      <c r="D13" s="857"/>
      <c r="E13" s="857"/>
      <c r="F13" s="857"/>
      <c r="G13" s="866"/>
      <c r="H13" s="867" t="s">
        <v>404</v>
      </c>
      <c r="I13" s="867" t="s">
        <v>524</v>
      </c>
      <c r="J13" s="869">
        <f>Q13*Q2</f>
        <v>24000</v>
      </c>
      <c r="K13" s="870" t="s">
        <v>405</v>
      </c>
      <c r="L13" s="871">
        <f t="shared" si="0"/>
        <v>0</v>
      </c>
      <c r="M13" s="872" t="s">
        <v>401</v>
      </c>
      <c r="N13" s="873"/>
      <c r="O13" s="872" t="s">
        <v>401</v>
      </c>
      <c r="Q13" s="874">
        <v>24000</v>
      </c>
    </row>
    <row r="14" spans="1:19" s="188" customFormat="1" ht="32.25" customHeight="1" x14ac:dyDescent="0.55000000000000004">
      <c r="A14" s="854"/>
      <c r="B14" s="855"/>
      <c r="C14" s="883" t="s">
        <v>406</v>
      </c>
      <c r="D14" s="884" t="s">
        <v>534</v>
      </c>
      <c r="E14" s="885"/>
      <c r="F14" s="886" t="s">
        <v>525</v>
      </c>
      <c r="G14" s="887"/>
      <c r="H14" s="888" t="s">
        <v>399</v>
      </c>
      <c r="I14" s="888" t="s">
        <v>527</v>
      </c>
      <c r="J14" s="889">
        <f>Q14*Q2</f>
        <v>288000</v>
      </c>
      <c r="K14" s="890" t="s">
        <v>400</v>
      </c>
      <c r="L14" s="891">
        <f t="shared" si="0"/>
        <v>0</v>
      </c>
      <c r="M14" s="892" t="s">
        <v>401</v>
      </c>
      <c r="N14" s="893"/>
      <c r="O14" s="892" t="s">
        <v>401</v>
      </c>
      <c r="Q14" s="853">
        <v>288000</v>
      </c>
    </row>
    <row r="15" spans="1:19" s="188" customFormat="1" ht="32.25" customHeight="1" x14ac:dyDescent="0.55000000000000004">
      <c r="A15" s="854"/>
      <c r="B15" s="855"/>
      <c r="C15" s="883"/>
      <c r="D15" s="855"/>
      <c r="E15" s="894"/>
      <c r="F15" s="895"/>
      <c r="G15" s="866"/>
      <c r="H15" s="867" t="s">
        <v>399</v>
      </c>
      <c r="I15" s="867" t="s">
        <v>528</v>
      </c>
      <c r="J15" s="896">
        <f>Q15*Q2</f>
        <v>256000</v>
      </c>
      <c r="K15" s="870" t="s">
        <v>400</v>
      </c>
      <c r="L15" s="871">
        <f t="shared" si="0"/>
        <v>0</v>
      </c>
      <c r="M15" s="872" t="s">
        <v>401</v>
      </c>
      <c r="N15" s="873"/>
      <c r="O15" s="872" t="s">
        <v>401</v>
      </c>
      <c r="Q15" s="874">
        <v>256000</v>
      </c>
    </row>
    <row r="16" spans="1:19" s="188" customFormat="1" ht="32.25" customHeight="1" x14ac:dyDescent="0.55000000000000004">
      <c r="A16" s="854"/>
      <c r="B16" s="855"/>
      <c r="C16" s="883"/>
      <c r="D16" s="855"/>
      <c r="E16" s="894"/>
      <c r="F16" s="886" t="s">
        <v>526</v>
      </c>
      <c r="G16" s="887"/>
      <c r="H16" s="888" t="s">
        <v>399</v>
      </c>
      <c r="I16" s="888" t="s">
        <v>529</v>
      </c>
      <c r="J16" s="889">
        <f>Q16*Q2</f>
        <v>288000</v>
      </c>
      <c r="K16" s="890" t="s">
        <v>400</v>
      </c>
      <c r="L16" s="891">
        <f t="shared" si="0"/>
        <v>0</v>
      </c>
      <c r="M16" s="892" t="s">
        <v>401</v>
      </c>
      <c r="N16" s="893"/>
      <c r="O16" s="892" t="s">
        <v>401</v>
      </c>
      <c r="Q16" s="865">
        <v>288000</v>
      </c>
    </row>
    <row r="17" spans="1:18" s="188" customFormat="1" ht="32.25" customHeight="1" x14ac:dyDescent="0.55000000000000004">
      <c r="A17" s="854"/>
      <c r="B17" s="897"/>
      <c r="C17" s="883"/>
      <c r="D17" s="897"/>
      <c r="E17" s="898"/>
      <c r="F17" s="895"/>
      <c r="G17" s="866"/>
      <c r="H17" s="867" t="s">
        <v>399</v>
      </c>
      <c r="I17" s="867" t="s">
        <v>530</v>
      </c>
      <c r="J17" s="896">
        <f>Q17*Q2</f>
        <v>256000</v>
      </c>
      <c r="K17" s="870" t="s">
        <v>400</v>
      </c>
      <c r="L17" s="871">
        <f t="shared" si="0"/>
        <v>0</v>
      </c>
      <c r="M17" s="872" t="s">
        <v>401</v>
      </c>
      <c r="N17" s="873"/>
      <c r="O17" s="872" t="s">
        <v>401</v>
      </c>
      <c r="Q17" s="865">
        <v>256000</v>
      </c>
    </row>
    <row r="18" spans="1:18" s="188" customFormat="1" ht="32.25" customHeight="1" x14ac:dyDescent="0.55000000000000004">
      <c r="A18" s="854"/>
      <c r="B18" s="899" t="s">
        <v>586</v>
      </c>
      <c r="C18" s="900"/>
      <c r="D18" s="899" t="s">
        <v>407</v>
      </c>
      <c r="E18" s="900"/>
      <c r="F18" s="888" t="s">
        <v>408</v>
      </c>
      <c r="G18" s="901"/>
      <c r="H18" s="888" t="s">
        <v>409</v>
      </c>
      <c r="I18" s="902">
        <f>Q18*Q2</f>
        <v>168000</v>
      </c>
      <c r="J18" s="903"/>
      <c r="K18" s="904" t="s">
        <v>410</v>
      </c>
      <c r="L18" s="905">
        <f t="shared" ref="L18:L22" si="1">G18*I18</f>
        <v>0</v>
      </c>
      <c r="M18" s="906" t="s">
        <v>401</v>
      </c>
      <c r="N18" s="907"/>
      <c r="O18" s="906" t="s">
        <v>401</v>
      </c>
      <c r="Q18" s="853">
        <v>168000</v>
      </c>
    </row>
    <row r="19" spans="1:18" s="188" customFormat="1" ht="32.25" customHeight="1" x14ac:dyDescent="0.55000000000000004">
      <c r="A19" s="854"/>
      <c r="B19" s="908"/>
      <c r="C19" s="909"/>
      <c r="D19" s="910"/>
      <c r="E19" s="911"/>
      <c r="F19" s="867" t="s">
        <v>411</v>
      </c>
      <c r="G19" s="912"/>
      <c r="H19" s="867" t="s">
        <v>409</v>
      </c>
      <c r="I19" s="913">
        <f>Q19*Q2</f>
        <v>252000</v>
      </c>
      <c r="J19" s="914"/>
      <c r="K19" s="915" t="s">
        <v>410</v>
      </c>
      <c r="L19" s="905">
        <f t="shared" si="1"/>
        <v>0</v>
      </c>
      <c r="M19" s="906" t="s">
        <v>401</v>
      </c>
      <c r="N19" s="907"/>
      <c r="O19" s="906" t="s">
        <v>401</v>
      </c>
      <c r="Q19" s="865">
        <v>252000</v>
      </c>
    </row>
    <row r="20" spans="1:18" s="188" customFormat="1" ht="32.25" customHeight="1" x14ac:dyDescent="0.55000000000000004">
      <c r="A20" s="854"/>
      <c r="B20" s="908"/>
      <c r="C20" s="909"/>
      <c r="D20" s="899" t="s">
        <v>412</v>
      </c>
      <c r="E20" s="900"/>
      <c r="F20" s="888" t="s">
        <v>408</v>
      </c>
      <c r="G20" s="901"/>
      <c r="H20" s="888" t="s">
        <v>409</v>
      </c>
      <c r="I20" s="913">
        <f>Q20*Q2</f>
        <v>60000</v>
      </c>
      <c r="J20" s="914"/>
      <c r="K20" s="904" t="s">
        <v>410</v>
      </c>
      <c r="L20" s="905">
        <f t="shared" si="1"/>
        <v>0</v>
      </c>
      <c r="M20" s="906" t="s">
        <v>401</v>
      </c>
      <c r="N20" s="907"/>
      <c r="O20" s="906" t="s">
        <v>401</v>
      </c>
      <c r="Q20" s="865">
        <v>60000</v>
      </c>
    </row>
    <row r="21" spans="1:18" s="188" customFormat="1" ht="32.25" customHeight="1" x14ac:dyDescent="0.55000000000000004">
      <c r="A21" s="854"/>
      <c r="B21" s="908"/>
      <c r="C21" s="909"/>
      <c r="D21" s="910"/>
      <c r="E21" s="911"/>
      <c r="F21" s="867" t="s">
        <v>411</v>
      </c>
      <c r="G21" s="916"/>
      <c r="H21" s="867" t="s">
        <v>409</v>
      </c>
      <c r="I21" s="913">
        <f>Q21*Q2</f>
        <v>102000</v>
      </c>
      <c r="J21" s="914"/>
      <c r="K21" s="917" t="s">
        <v>410</v>
      </c>
      <c r="L21" s="905">
        <f t="shared" si="1"/>
        <v>0</v>
      </c>
      <c r="M21" s="918" t="s">
        <v>401</v>
      </c>
      <c r="N21" s="919"/>
      <c r="O21" s="906" t="s">
        <v>401</v>
      </c>
      <c r="Q21" s="865">
        <v>102000</v>
      </c>
    </row>
    <row r="22" spans="1:18" s="188" customFormat="1" ht="32.25" customHeight="1" x14ac:dyDescent="0.55000000000000004">
      <c r="A22" s="854"/>
      <c r="B22" s="908"/>
      <c r="C22" s="909"/>
      <c r="D22" s="899" t="s">
        <v>413</v>
      </c>
      <c r="E22" s="900"/>
      <c r="F22" s="888" t="s">
        <v>408</v>
      </c>
      <c r="G22" s="901"/>
      <c r="H22" s="888" t="s">
        <v>409</v>
      </c>
      <c r="I22" s="913">
        <f>Q22*Q2</f>
        <v>210000</v>
      </c>
      <c r="J22" s="914"/>
      <c r="K22" s="904" t="s">
        <v>410</v>
      </c>
      <c r="L22" s="905">
        <f t="shared" si="1"/>
        <v>0</v>
      </c>
      <c r="M22" s="918" t="s">
        <v>401</v>
      </c>
      <c r="N22" s="919"/>
      <c r="O22" s="906" t="s">
        <v>401</v>
      </c>
      <c r="Q22" s="865">
        <v>210000</v>
      </c>
    </row>
    <row r="23" spans="1:18" s="188" customFormat="1" ht="32.25" customHeight="1" thickBot="1" x14ac:dyDescent="0.6">
      <c r="A23" s="854"/>
      <c r="B23" s="920"/>
      <c r="C23" s="921"/>
      <c r="D23" s="920"/>
      <c r="E23" s="921"/>
      <c r="F23" s="922" t="s">
        <v>411</v>
      </c>
      <c r="G23" s="923"/>
      <c r="H23" s="922" t="s">
        <v>409</v>
      </c>
      <c r="I23" s="913">
        <f>Q23*Q2</f>
        <v>316000</v>
      </c>
      <c r="J23" s="914"/>
      <c r="K23" s="924" t="s">
        <v>410</v>
      </c>
      <c r="L23" s="925">
        <f>G23*I23</f>
        <v>0</v>
      </c>
      <c r="M23" s="926" t="s">
        <v>401</v>
      </c>
      <c r="N23" s="927"/>
      <c r="O23" s="928" t="s">
        <v>401</v>
      </c>
      <c r="Q23" s="874">
        <v>316000</v>
      </c>
    </row>
    <row r="24" spans="1:18" s="188" customFormat="1" ht="34.5" customHeight="1" thickTop="1" thickBot="1" x14ac:dyDescent="0.6">
      <c r="A24" s="854"/>
      <c r="B24" s="929" t="s">
        <v>414</v>
      </c>
      <c r="C24" s="930"/>
      <c r="D24" s="930"/>
      <c r="E24" s="930"/>
      <c r="F24" s="930"/>
      <c r="G24" s="930"/>
      <c r="H24" s="930"/>
      <c r="I24" s="930"/>
      <c r="J24" s="930"/>
      <c r="K24" s="931"/>
      <c r="L24" s="932">
        <f>SUM(L5:L23)</f>
        <v>0</v>
      </c>
      <c r="M24" s="933" t="s">
        <v>401</v>
      </c>
      <c r="N24" s="934">
        <f>SUM(N5:N23)</f>
        <v>0</v>
      </c>
      <c r="O24" s="935" t="s">
        <v>401</v>
      </c>
      <c r="Q24" s="865"/>
      <c r="R24" s="830"/>
    </row>
    <row r="25" spans="1:18" s="188" customFormat="1" ht="33.75" customHeight="1" x14ac:dyDescent="0.55000000000000004">
      <c r="A25" s="727" t="s">
        <v>415</v>
      </c>
      <c r="B25" s="843" t="s">
        <v>416</v>
      </c>
      <c r="C25" s="936"/>
      <c r="D25" s="845" t="s">
        <v>417</v>
      </c>
      <c r="E25" s="845"/>
      <c r="F25" s="845"/>
      <c r="G25" s="937"/>
      <c r="H25" s="938" t="s">
        <v>531</v>
      </c>
      <c r="I25" s="939">
        <f>Q25*Q2</f>
        <v>452000</v>
      </c>
      <c r="J25" s="940"/>
      <c r="K25" s="941" t="s">
        <v>419</v>
      </c>
      <c r="L25" s="942">
        <f>G25*I25</f>
        <v>0</v>
      </c>
      <c r="M25" s="943" t="s">
        <v>401</v>
      </c>
      <c r="N25" s="944"/>
      <c r="O25" s="945" t="s">
        <v>401</v>
      </c>
      <c r="Q25" s="853">
        <v>452000</v>
      </c>
    </row>
    <row r="26" spans="1:18" s="188" customFormat="1" ht="33.75" customHeight="1" x14ac:dyDescent="0.55000000000000004">
      <c r="A26" s="728"/>
      <c r="B26" s="855"/>
      <c r="C26" s="894"/>
      <c r="D26" s="946" t="s">
        <v>578</v>
      </c>
      <c r="E26" s="947"/>
      <c r="F26" s="948"/>
      <c r="G26" s="949"/>
      <c r="H26" s="950" t="s">
        <v>418</v>
      </c>
      <c r="I26" s="951">
        <f>Q26*Q2</f>
        <v>168000</v>
      </c>
      <c r="J26" s="952"/>
      <c r="K26" s="953" t="s">
        <v>424</v>
      </c>
      <c r="L26" s="954">
        <f t="shared" ref="L26:L27" si="2">G26*I26</f>
        <v>0</v>
      </c>
      <c r="M26" s="955" t="s">
        <v>401</v>
      </c>
      <c r="N26" s="956"/>
      <c r="O26" s="957" t="s">
        <v>401</v>
      </c>
      <c r="Q26" s="865">
        <v>168000</v>
      </c>
    </row>
    <row r="27" spans="1:18" s="188" customFormat="1" ht="33.75" customHeight="1" x14ac:dyDescent="0.55000000000000004">
      <c r="A27" s="728"/>
      <c r="B27" s="855"/>
      <c r="C27" s="894"/>
      <c r="D27" s="958" t="s">
        <v>580</v>
      </c>
      <c r="E27" s="959"/>
      <c r="F27" s="960"/>
      <c r="G27" s="866"/>
      <c r="H27" s="961" t="s">
        <v>418</v>
      </c>
      <c r="I27" s="962">
        <f>Q27*Q2</f>
        <v>184000</v>
      </c>
      <c r="J27" s="963"/>
      <c r="K27" s="953" t="s">
        <v>424</v>
      </c>
      <c r="L27" s="964">
        <f t="shared" si="2"/>
        <v>0</v>
      </c>
      <c r="M27" s="965" t="s">
        <v>401</v>
      </c>
      <c r="N27" s="966"/>
      <c r="O27" s="967" t="s">
        <v>401</v>
      </c>
      <c r="Q27" s="865">
        <v>184000</v>
      </c>
    </row>
    <row r="28" spans="1:18" s="188" customFormat="1" ht="33.75" customHeight="1" x14ac:dyDescent="0.55000000000000004">
      <c r="A28" s="728"/>
      <c r="B28" s="855"/>
      <c r="C28" s="894"/>
      <c r="D28" s="857" t="s">
        <v>420</v>
      </c>
      <c r="E28" s="857"/>
      <c r="F28" s="857"/>
      <c r="G28" s="949"/>
      <c r="H28" s="950" t="s">
        <v>531</v>
      </c>
      <c r="I28" s="951">
        <f>Q28*Q2</f>
        <v>437000</v>
      </c>
      <c r="J28" s="952"/>
      <c r="K28" s="953" t="s">
        <v>421</v>
      </c>
      <c r="L28" s="954">
        <f>G28*I28</f>
        <v>0</v>
      </c>
      <c r="M28" s="955" t="s">
        <v>401</v>
      </c>
      <c r="N28" s="956"/>
      <c r="O28" s="957" t="s">
        <v>401</v>
      </c>
      <c r="Q28" s="865">
        <v>437000</v>
      </c>
    </row>
    <row r="29" spans="1:18" s="188" customFormat="1" ht="29.25" customHeight="1" x14ac:dyDescent="0.55000000000000004">
      <c r="A29" s="728"/>
      <c r="B29" s="855"/>
      <c r="C29" s="894"/>
      <c r="D29" s="968" t="s">
        <v>587</v>
      </c>
      <c r="E29" s="969"/>
      <c r="F29" s="970"/>
      <c r="G29" s="971"/>
      <c r="H29" s="883" t="s">
        <v>531</v>
      </c>
      <c r="I29" s="972">
        <f>Q29*Q2</f>
        <v>279000</v>
      </c>
      <c r="J29" s="973"/>
      <c r="K29" s="974" t="s">
        <v>422</v>
      </c>
      <c r="L29" s="975">
        <f>G29*I29</f>
        <v>0</v>
      </c>
      <c r="M29" s="976" t="s">
        <v>401</v>
      </c>
      <c r="N29" s="977"/>
      <c r="O29" s="978" t="s">
        <v>401</v>
      </c>
      <c r="Q29" s="979">
        <v>279000</v>
      </c>
    </row>
    <row r="30" spans="1:18" s="188" customFormat="1" ht="21" customHeight="1" x14ac:dyDescent="0.55000000000000004">
      <c r="A30" s="728"/>
      <c r="B30" s="855"/>
      <c r="C30" s="894"/>
      <c r="D30" s="968"/>
      <c r="E30" s="969"/>
      <c r="F30" s="970"/>
      <c r="G30" s="971"/>
      <c r="H30" s="883"/>
      <c r="I30" s="980"/>
      <c r="J30" s="981"/>
      <c r="K30" s="982"/>
      <c r="L30" s="983"/>
      <c r="M30" s="984"/>
      <c r="N30" s="985"/>
      <c r="O30" s="978"/>
      <c r="Q30" s="979"/>
    </row>
    <row r="31" spans="1:18" s="188" customFormat="1" ht="30" customHeight="1" x14ac:dyDescent="0.55000000000000004">
      <c r="A31" s="728"/>
      <c r="B31" s="855"/>
      <c r="C31" s="894"/>
      <c r="D31" s="968"/>
      <c r="E31" s="969"/>
      <c r="F31" s="970"/>
      <c r="G31" s="971"/>
      <c r="H31" s="883"/>
      <c r="I31" s="962"/>
      <c r="J31" s="963"/>
      <c r="K31" s="986"/>
      <c r="L31" s="987"/>
      <c r="M31" s="988"/>
      <c r="N31" s="989"/>
      <c r="O31" s="990"/>
      <c r="Q31" s="979"/>
    </row>
    <row r="32" spans="1:18" s="188" customFormat="1" ht="33.75" customHeight="1" x14ac:dyDescent="0.55000000000000004">
      <c r="A32" s="728"/>
      <c r="B32" s="855"/>
      <c r="C32" s="894"/>
      <c r="D32" s="968" t="s">
        <v>423</v>
      </c>
      <c r="E32" s="969"/>
      <c r="F32" s="970"/>
      <c r="G32" s="991"/>
      <c r="H32" s="992" t="s">
        <v>418</v>
      </c>
      <c r="I32" s="951">
        <f>Q32*Q2</f>
        <v>63000</v>
      </c>
      <c r="J32" s="952"/>
      <c r="K32" s="953" t="s">
        <v>424</v>
      </c>
      <c r="L32" s="954">
        <f>G32*I32</f>
        <v>0</v>
      </c>
      <c r="M32" s="955" t="s">
        <v>401</v>
      </c>
      <c r="N32" s="956"/>
      <c r="O32" s="957" t="s">
        <v>401</v>
      </c>
      <c r="Q32" s="865">
        <v>63000</v>
      </c>
    </row>
    <row r="33" spans="1:22" s="188" customFormat="1" ht="33.75" customHeight="1" thickBot="1" x14ac:dyDescent="0.6">
      <c r="A33" s="728"/>
      <c r="B33" s="993"/>
      <c r="C33" s="994"/>
      <c r="D33" s="920" t="s">
        <v>430</v>
      </c>
      <c r="E33" s="995"/>
      <c r="F33" s="921"/>
      <c r="G33" s="996"/>
      <c r="H33" s="922" t="s">
        <v>418</v>
      </c>
      <c r="I33" s="997">
        <f>Q33*Q2</f>
        <v>510000</v>
      </c>
      <c r="J33" s="998"/>
      <c r="K33" s="999" t="s">
        <v>424</v>
      </c>
      <c r="L33" s="1000">
        <f>G33*I33</f>
        <v>0</v>
      </c>
      <c r="M33" s="1001" t="s">
        <v>401</v>
      </c>
      <c r="N33" s="1002"/>
      <c r="O33" s="1003" t="s">
        <v>401</v>
      </c>
      <c r="Q33" s="874">
        <v>510000</v>
      </c>
    </row>
    <row r="34" spans="1:22" ht="34.5" customHeight="1" thickTop="1" thickBot="1" x14ac:dyDescent="0.6">
      <c r="A34" s="728"/>
      <c r="B34" s="721" t="s">
        <v>425</v>
      </c>
      <c r="C34" s="722"/>
      <c r="D34" s="722"/>
      <c r="E34" s="722"/>
      <c r="F34" s="722"/>
      <c r="G34" s="722"/>
      <c r="H34" s="722"/>
      <c r="I34" s="722"/>
      <c r="J34" s="722"/>
      <c r="K34" s="759"/>
      <c r="L34" s="234">
        <f>SUM(L25:L33)</f>
        <v>0</v>
      </c>
      <c r="M34" s="236" t="s">
        <v>401</v>
      </c>
      <c r="N34" s="235">
        <f>SUM(N25:N33)</f>
        <v>0</v>
      </c>
      <c r="O34" s="237" t="s">
        <v>401</v>
      </c>
      <c r="Q34" s="192"/>
      <c r="R34" s="191"/>
      <c r="S34" s="196"/>
    </row>
    <row r="35" spans="1:22" ht="34.5" customHeight="1" x14ac:dyDescent="0.55000000000000004">
      <c r="A35" s="728"/>
      <c r="B35" s="730" t="s">
        <v>426</v>
      </c>
      <c r="C35" s="731"/>
      <c r="D35" s="736" t="s">
        <v>533</v>
      </c>
      <c r="E35" s="737"/>
      <c r="F35" s="738"/>
      <c r="G35" s="267"/>
      <c r="H35" s="266" t="s">
        <v>532</v>
      </c>
      <c r="I35" s="753" t="s">
        <v>429</v>
      </c>
      <c r="J35" s="753"/>
      <c r="K35" s="753"/>
      <c r="L35" s="753"/>
      <c r="M35" s="754"/>
      <c r="N35" s="232"/>
      <c r="O35" s="197" t="s">
        <v>401</v>
      </c>
      <c r="Q35" s="192"/>
      <c r="R35" s="191"/>
      <c r="S35" s="196"/>
    </row>
    <row r="36" spans="1:22" ht="32.25" customHeight="1" x14ac:dyDescent="0.55000000000000004">
      <c r="A36" s="728"/>
      <c r="B36" s="732"/>
      <c r="C36" s="733"/>
      <c r="D36" s="711" t="s">
        <v>427</v>
      </c>
      <c r="E36" s="712"/>
      <c r="F36" s="713"/>
      <c r="G36" s="231"/>
      <c r="H36" s="193" t="s">
        <v>428</v>
      </c>
      <c r="I36" s="755"/>
      <c r="J36" s="755"/>
      <c r="K36" s="755"/>
      <c r="L36" s="755"/>
      <c r="M36" s="756"/>
      <c r="N36" s="232"/>
      <c r="O36" s="197" t="s">
        <v>401</v>
      </c>
      <c r="Q36" s="198"/>
      <c r="S36" s="196"/>
    </row>
    <row r="37" spans="1:22" ht="32.25" customHeight="1" x14ac:dyDescent="0.55000000000000004">
      <c r="A37" s="728"/>
      <c r="B37" s="732"/>
      <c r="C37" s="733"/>
      <c r="D37" s="703" t="s">
        <v>431</v>
      </c>
      <c r="E37" s="704"/>
      <c r="F37" s="714"/>
      <c r="G37" s="268"/>
      <c r="H37" s="257" t="s">
        <v>428</v>
      </c>
      <c r="I37" s="755"/>
      <c r="J37" s="755"/>
      <c r="K37" s="755"/>
      <c r="L37" s="755"/>
      <c r="M37" s="756"/>
      <c r="N37" s="232"/>
      <c r="O37" s="197" t="s">
        <v>401</v>
      </c>
      <c r="Q37" s="199"/>
      <c r="S37" s="196"/>
    </row>
    <row r="38" spans="1:22" ht="32.25" customHeight="1" x14ac:dyDescent="0.55000000000000004">
      <c r="A38" s="728"/>
      <c r="B38" s="732"/>
      <c r="C38" s="733"/>
      <c r="D38" s="715" t="s">
        <v>432</v>
      </c>
      <c r="E38" s="716"/>
      <c r="F38" s="717"/>
      <c r="G38" s="268"/>
      <c r="H38" s="257" t="s">
        <v>428</v>
      </c>
      <c r="I38" s="755"/>
      <c r="J38" s="755"/>
      <c r="K38" s="755"/>
      <c r="L38" s="755"/>
      <c r="M38" s="756"/>
      <c r="N38" s="232"/>
      <c r="O38" s="197" t="s">
        <v>401</v>
      </c>
      <c r="Q38" s="199"/>
      <c r="S38" s="196"/>
    </row>
    <row r="39" spans="1:22" ht="32.25" customHeight="1" thickBot="1" x14ac:dyDescent="0.6">
      <c r="A39" s="728"/>
      <c r="B39" s="734"/>
      <c r="C39" s="735"/>
      <c r="D39" s="718" t="s">
        <v>433</v>
      </c>
      <c r="E39" s="719"/>
      <c r="F39" s="720"/>
      <c r="G39" s="269"/>
      <c r="H39" s="194" t="s">
        <v>428</v>
      </c>
      <c r="I39" s="757"/>
      <c r="J39" s="757"/>
      <c r="K39" s="757"/>
      <c r="L39" s="757"/>
      <c r="M39" s="758"/>
      <c r="N39" s="233"/>
      <c r="O39" s="195" t="s">
        <v>434</v>
      </c>
      <c r="Q39" s="200"/>
      <c r="S39" s="196"/>
    </row>
    <row r="40" spans="1:22" ht="34.5" customHeight="1" thickTop="1" thickBot="1" x14ac:dyDescent="0.6">
      <c r="A40" s="729"/>
      <c r="B40" s="721" t="s">
        <v>435</v>
      </c>
      <c r="C40" s="722"/>
      <c r="D40" s="722"/>
      <c r="E40" s="722"/>
      <c r="F40" s="722"/>
      <c r="G40" s="722"/>
      <c r="H40" s="722"/>
      <c r="I40" s="722"/>
      <c r="J40" s="722"/>
      <c r="K40" s="722"/>
      <c r="L40" s="722"/>
      <c r="M40" s="722"/>
      <c r="N40" s="235">
        <f>SUM(N35:N39)</f>
        <v>0</v>
      </c>
      <c r="O40" s="237" t="s">
        <v>401</v>
      </c>
      <c r="Q40" s="201"/>
    </row>
    <row r="41" spans="1:22" ht="32.25" customHeight="1" x14ac:dyDescent="0.55000000000000004">
      <c r="A41" s="723" t="s">
        <v>436</v>
      </c>
      <c r="B41" s="724"/>
      <c r="C41" s="724"/>
      <c r="D41" s="724"/>
      <c r="E41" s="724"/>
      <c r="F41" s="724"/>
      <c r="G41" s="724" t="s">
        <v>437</v>
      </c>
      <c r="H41" s="724"/>
      <c r="I41" s="724"/>
      <c r="J41" s="724"/>
      <c r="K41" s="724"/>
      <c r="L41" s="724"/>
      <c r="M41" s="724"/>
      <c r="N41" s="227">
        <f>IF(N24&gt;L24,L24,N24)</f>
        <v>0</v>
      </c>
      <c r="O41" s="202" t="s">
        <v>434</v>
      </c>
      <c r="R41" s="196"/>
      <c r="S41" s="203"/>
    </row>
    <row r="42" spans="1:22" ht="32.25" customHeight="1" x14ac:dyDescent="0.55000000000000004">
      <c r="A42" s="725" t="s">
        <v>438</v>
      </c>
      <c r="B42" s="726"/>
      <c r="C42" s="726"/>
      <c r="D42" s="726"/>
      <c r="E42" s="726"/>
      <c r="F42" s="726"/>
      <c r="G42" s="752" t="s">
        <v>439</v>
      </c>
      <c r="H42" s="752"/>
      <c r="I42" s="752"/>
      <c r="J42" s="752"/>
      <c r="K42" s="752"/>
      <c r="L42" s="752"/>
      <c r="M42" s="752"/>
      <c r="N42" s="228">
        <f>IF(N34&gt;L34,L34,N34)+N40</f>
        <v>0</v>
      </c>
      <c r="O42" s="204" t="s">
        <v>434</v>
      </c>
    </row>
    <row r="43" spans="1:22" ht="32.25" customHeight="1" x14ac:dyDescent="0.55000000000000004">
      <c r="A43" s="703" t="s">
        <v>440</v>
      </c>
      <c r="B43" s="704"/>
      <c r="C43" s="704"/>
      <c r="D43" s="704"/>
      <c r="E43" s="704"/>
      <c r="F43" s="704"/>
      <c r="G43" s="704" t="s">
        <v>441</v>
      </c>
      <c r="H43" s="704"/>
      <c r="I43" s="704"/>
      <c r="J43" s="704"/>
      <c r="K43" s="704"/>
      <c r="L43" s="704"/>
      <c r="M43" s="704"/>
      <c r="N43" s="229">
        <f>IF(N41&gt;N42,N41+N42,N41*2)</f>
        <v>0</v>
      </c>
      <c r="O43" s="205" t="s">
        <v>434</v>
      </c>
    </row>
    <row r="44" spans="1:22" ht="32.25" customHeight="1" x14ac:dyDescent="0.55000000000000004">
      <c r="A44" s="703" t="s">
        <v>442</v>
      </c>
      <c r="B44" s="704"/>
      <c r="C44" s="704"/>
      <c r="D44" s="704"/>
      <c r="E44" s="704"/>
      <c r="F44" s="704"/>
      <c r="G44" s="704" t="s">
        <v>563</v>
      </c>
      <c r="H44" s="704"/>
      <c r="I44" s="704"/>
      <c r="J44" s="704"/>
      <c r="K44" s="704"/>
      <c r="L44" s="704"/>
      <c r="M44" s="704"/>
      <c r="N44" s="229">
        <f>ROUNDDOWN(N43*0.4,-3)</f>
        <v>0</v>
      </c>
      <c r="O44" s="205" t="s">
        <v>401</v>
      </c>
      <c r="Q44" s="742"/>
      <c r="R44" s="742"/>
    </row>
    <row r="45" spans="1:22" ht="32.25" customHeight="1" x14ac:dyDescent="0.55000000000000004">
      <c r="A45" s="705" t="s">
        <v>443</v>
      </c>
      <c r="B45" s="706"/>
      <c r="C45" s="706"/>
      <c r="D45" s="706"/>
      <c r="E45" s="705"/>
      <c r="F45" s="706"/>
      <c r="G45" s="706"/>
      <c r="H45" s="706"/>
      <c r="I45" s="706"/>
      <c r="J45" s="706"/>
      <c r="K45" s="706"/>
      <c r="L45" s="706"/>
      <c r="M45" s="706"/>
      <c r="N45" s="219"/>
      <c r="O45" s="206"/>
      <c r="Q45" s="207"/>
      <c r="R45" s="191"/>
      <c r="S45" s="191"/>
      <c r="T45" s="191"/>
      <c r="U45" s="208"/>
      <c r="V45" s="191"/>
    </row>
    <row r="46" spans="1:22" ht="32.25" customHeight="1" x14ac:dyDescent="0.55000000000000004">
      <c r="A46" s="707"/>
      <c r="B46" s="708"/>
      <c r="C46" s="708"/>
      <c r="D46" s="708"/>
      <c r="E46" s="209"/>
      <c r="F46" s="708" t="s">
        <v>583</v>
      </c>
      <c r="G46" s="708"/>
      <c r="H46" s="708"/>
      <c r="I46" s="708"/>
      <c r="J46" s="708"/>
      <c r="K46" s="708"/>
      <c r="L46" s="708"/>
      <c r="M46" s="708"/>
      <c r="N46" s="220">
        <v>300000</v>
      </c>
      <c r="O46" s="210" t="s">
        <v>401</v>
      </c>
      <c r="Q46" s="211"/>
      <c r="S46" s="191"/>
      <c r="T46" s="191"/>
      <c r="U46" s="208"/>
      <c r="V46" s="191"/>
    </row>
    <row r="47" spans="1:22" ht="32.25" customHeight="1" thickBot="1" x14ac:dyDescent="0.6">
      <c r="A47" s="707"/>
      <c r="B47" s="708"/>
      <c r="C47" s="708"/>
      <c r="D47" s="708"/>
      <c r="E47" s="709"/>
      <c r="F47" s="710"/>
      <c r="G47" s="710"/>
      <c r="H47" s="710"/>
      <c r="I47" s="710"/>
      <c r="J47" s="710"/>
      <c r="K47" s="710"/>
      <c r="L47" s="710"/>
      <c r="M47" s="710"/>
      <c r="N47" s="220"/>
      <c r="O47" s="210"/>
      <c r="P47" s="212"/>
      <c r="Q47" s="211"/>
      <c r="S47" s="191"/>
      <c r="T47" s="191"/>
      <c r="U47" s="208"/>
      <c r="V47" s="191"/>
    </row>
    <row r="48" spans="1:22" ht="32.25" customHeight="1" thickBot="1" x14ac:dyDescent="0.6">
      <c r="A48" s="700" t="s">
        <v>444</v>
      </c>
      <c r="B48" s="701"/>
      <c r="C48" s="701"/>
      <c r="D48" s="701"/>
      <c r="E48" s="701"/>
      <c r="F48" s="701"/>
      <c r="G48" s="701"/>
      <c r="H48" s="701"/>
      <c r="I48" s="701"/>
      <c r="J48" s="701"/>
      <c r="K48" s="701"/>
      <c r="L48" s="701"/>
      <c r="M48" s="701"/>
      <c r="N48" s="230">
        <f>IF(N46&gt;N44,N44,N46)</f>
        <v>0</v>
      </c>
      <c r="O48" s="213" t="s">
        <v>401</v>
      </c>
      <c r="Q48" s="214"/>
    </row>
    <row r="49" spans="1:15" ht="49.9" customHeight="1" thickBot="1" x14ac:dyDescent="0.6">
      <c r="A49" s="702" t="s">
        <v>447</v>
      </c>
      <c r="B49" s="702"/>
      <c r="C49" s="702"/>
      <c r="D49" s="702"/>
      <c r="E49" s="702"/>
      <c r="F49" s="702"/>
      <c r="G49" s="702"/>
      <c r="H49" s="702"/>
      <c r="I49" s="702"/>
      <c r="J49" s="702"/>
      <c r="K49" s="702"/>
      <c r="L49" s="702"/>
      <c r="M49" s="702"/>
      <c r="N49" s="702"/>
      <c r="O49" s="702"/>
    </row>
    <row r="50" spans="1:15" ht="13.5" thickBot="1" x14ac:dyDescent="0.6">
      <c r="L50" s="698" t="s">
        <v>394</v>
      </c>
      <c r="M50" s="698"/>
      <c r="N50" s="698" t="s">
        <v>448</v>
      </c>
      <c r="O50" s="699"/>
    </row>
    <row r="51" spans="1:15" ht="14" x14ac:dyDescent="0.55000000000000004">
      <c r="J51" s="314" t="s">
        <v>517</v>
      </c>
      <c r="K51" s="315"/>
      <c r="L51" s="203">
        <f>L24</f>
        <v>0</v>
      </c>
      <c r="N51" s="203">
        <f>N24</f>
        <v>0</v>
      </c>
    </row>
    <row r="52" spans="1:15" ht="14" x14ac:dyDescent="0.55000000000000004">
      <c r="J52" s="314" t="s">
        <v>518</v>
      </c>
      <c r="K52" s="315"/>
      <c r="L52" s="203">
        <f>L34+N40</f>
        <v>0</v>
      </c>
      <c r="N52" s="203">
        <f>N34+N40</f>
        <v>0</v>
      </c>
    </row>
    <row r="53" spans="1:15" x14ac:dyDescent="0.55000000000000004">
      <c r="L53" s="203"/>
    </row>
  </sheetData>
  <mergeCells count="85">
    <mergeCell ref="B25:C33"/>
    <mergeCell ref="J1:K1"/>
    <mergeCell ref="J2:K3"/>
    <mergeCell ref="L2:M3"/>
    <mergeCell ref="J51:K51"/>
    <mergeCell ref="D22:E23"/>
    <mergeCell ref="I25:J25"/>
    <mergeCell ref="D27:F27"/>
    <mergeCell ref="D33:F33"/>
    <mergeCell ref="A4:F4"/>
    <mergeCell ref="G4:H4"/>
    <mergeCell ref="I4:K4"/>
    <mergeCell ref="L4:M4"/>
    <mergeCell ref="J52:K52"/>
    <mergeCell ref="I26:J26"/>
    <mergeCell ref="I27:J27"/>
    <mergeCell ref="I33:J33"/>
    <mergeCell ref="I35:M39"/>
    <mergeCell ref="L50:M50"/>
    <mergeCell ref="B34:K34"/>
    <mergeCell ref="I29:J31"/>
    <mergeCell ref="K29:K31"/>
    <mergeCell ref="D32:F32"/>
    <mergeCell ref="D28:F28"/>
    <mergeCell ref="I28:J28"/>
    <mergeCell ref="D29:F31"/>
    <mergeCell ref="G29:G31"/>
    <mergeCell ref="H29:H31"/>
    <mergeCell ref="D26:F26"/>
    <mergeCell ref="Q44:R44"/>
    <mergeCell ref="L1:M1"/>
    <mergeCell ref="N1:O1"/>
    <mergeCell ref="N2:O3"/>
    <mergeCell ref="Q3:Q4"/>
    <mergeCell ref="L29:L31"/>
    <mergeCell ref="M29:M31"/>
    <mergeCell ref="Q29:Q31"/>
    <mergeCell ref="G42:M42"/>
    <mergeCell ref="I22:J22"/>
    <mergeCell ref="I23:J23"/>
    <mergeCell ref="I18:J18"/>
    <mergeCell ref="I19:J19"/>
    <mergeCell ref="I20:J20"/>
    <mergeCell ref="I21:J21"/>
    <mergeCell ref="I32:J32"/>
    <mergeCell ref="N4:O4"/>
    <mergeCell ref="A5:A24"/>
    <mergeCell ref="C5:C13"/>
    <mergeCell ref="D5:F7"/>
    <mergeCell ref="D8:F10"/>
    <mergeCell ref="D11:F13"/>
    <mergeCell ref="B18:C23"/>
    <mergeCell ref="D18:E19"/>
    <mergeCell ref="D20:E21"/>
    <mergeCell ref="B24:K24"/>
    <mergeCell ref="B5:B17"/>
    <mergeCell ref="C14:C17"/>
    <mergeCell ref="D14:E17"/>
    <mergeCell ref="F14:F15"/>
    <mergeCell ref="F16:F17"/>
    <mergeCell ref="N29:N31"/>
    <mergeCell ref="O29:O31"/>
    <mergeCell ref="A43:F43"/>
    <mergeCell ref="G43:M43"/>
    <mergeCell ref="D36:F36"/>
    <mergeCell ref="D37:F37"/>
    <mergeCell ref="D38:F38"/>
    <mergeCell ref="D39:F39"/>
    <mergeCell ref="B40:M40"/>
    <mergeCell ref="A41:F41"/>
    <mergeCell ref="G41:M41"/>
    <mergeCell ref="A42:F42"/>
    <mergeCell ref="A25:A40"/>
    <mergeCell ref="D25:F25"/>
    <mergeCell ref="B35:C39"/>
    <mergeCell ref="D35:F35"/>
    <mergeCell ref="N50:O50"/>
    <mergeCell ref="A48:M48"/>
    <mergeCell ref="A49:O49"/>
    <mergeCell ref="A44:F44"/>
    <mergeCell ref="G44:M44"/>
    <mergeCell ref="A45:D47"/>
    <mergeCell ref="E45:M45"/>
    <mergeCell ref="F46:M46"/>
    <mergeCell ref="E47:M47"/>
  </mergeCells>
  <phoneticPr fontId="1"/>
  <dataValidations count="1">
    <dataValidation type="list" allowBlank="1" showInputMessage="1" showErrorMessage="1" sqref="U46:U47" xr:uid="{A4C8328A-E666-4C88-9D8B-886D5612E32F}">
      <formula1>"一般改修住宅,特定改修住宅"</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8">
              <controlPr defaultSize="0" autoFill="0" autoLine="0" autoPict="0">
                <anchor moveWithCells="1">
                  <from>
                    <xdr:col>4</xdr:col>
                    <xdr:colOff>38100</xdr:colOff>
                    <xdr:row>45</xdr:row>
                    <xdr:rowOff>0</xdr:rowOff>
                  </from>
                  <to>
                    <xdr:col>4</xdr:col>
                    <xdr:colOff>279400</xdr:colOff>
                    <xdr:row>46</xdr:row>
                    <xdr:rowOff>50800</xdr:rowOff>
                  </to>
                </anchor>
              </controlPr>
            </control>
          </mc:Choice>
        </mc:AlternateContent>
        <mc:AlternateContent xmlns:mc="http://schemas.openxmlformats.org/markup-compatibility/2006">
          <mc:Choice Requires="x14">
            <control shapeId="18434" r:id="rId5" name="Check Box 10">
              <controlPr defaultSize="0" autoFill="0" autoLine="0" autoPict="0">
                <anchor moveWithCells="1">
                  <from>
                    <xdr:col>4</xdr:col>
                    <xdr:colOff>38100</xdr:colOff>
                    <xdr:row>47</xdr:row>
                    <xdr:rowOff>0</xdr:rowOff>
                  </from>
                  <to>
                    <xdr:col>4</xdr:col>
                    <xdr:colOff>279400</xdr:colOff>
                    <xdr:row>48</xdr:row>
                    <xdr:rowOff>190500</xdr:rowOff>
                  </to>
                </anchor>
              </controlPr>
            </control>
          </mc:Choice>
        </mc:AlternateContent>
        <mc:AlternateContent xmlns:mc="http://schemas.openxmlformats.org/markup-compatibility/2006">
          <mc:Choice Requires="x14">
            <control shapeId="18435" r:id="rId6" name="Check Box 12">
              <controlPr defaultSize="0" autoFill="0" autoLine="0" autoPict="0">
                <anchor moveWithCells="1">
                  <from>
                    <xdr:col>4</xdr:col>
                    <xdr:colOff>38100</xdr:colOff>
                    <xdr:row>47</xdr:row>
                    <xdr:rowOff>0</xdr:rowOff>
                  </from>
                  <to>
                    <xdr:col>4</xdr:col>
                    <xdr:colOff>279400</xdr:colOff>
                    <xdr:row>48</xdr:row>
                    <xdr:rowOff>190500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F6167-0827-4943-8028-AB151EBF3D89}">
  <sheetPr>
    <tabColor theme="4" tint="0.59999389629810485"/>
  </sheetPr>
  <dimension ref="A1:V52"/>
  <sheetViews>
    <sheetView view="pageBreakPreview" zoomScale="70" zoomScaleNormal="100" zoomScaleSheetLayoutView="70" workbookViewId="0">
      <selection activeCell="D14" sqref="D14:E17"/>
    </sheetView>
  </sheetViews>
  <sheetFormatPr defaultColWidth="8.08203125" defaultRowHeight="13" x14ac:dyDescent="0.55000000000000004"/>
  <cols>
    <col min="1" max="1" width="7.25" style="185" customWidth="1"/>
    <col min="2" max="3" width="8.83203125" style="185" customWidth="1"/>
    <col min="4" max="4" width="8.08203125" style="185" customWidth="1"/>
    <col min="5" max="5" width="6.25" style="185" customWidth="1"/>
    <col min="6" max="8" width="10.75" style="185" customWidth="1"/>
    <col min="9" max="9" width="9.25" style="185" customWidth="1"/>
    <col min="10" max="10" width="17.25" style="185" customWidth="1"/>
    <col min="11" max="11" width="8.33203125" style="185" customWidth="1"/>
    <col min="12" max="12" width="20.75" style="185" customWidth="1"/>
    <col min="13" max="13" width="3.33203125" style="185" bestFit="1" customWidth="1"/>
    <col min="14" max="14" width="20.75" style="185" customWidth="1"/>
    <col min="15" max="15" width="3.33203125" style="185" bestFit="1" customWidth="1"/>
    <col min="16" max="16" width="9.75" style="185" customWidth="1"/>
    <col min="17" max="17" width="13.75" style="186" customWidth="1"/>
    <col min="18" max="18" width="19.83203125" style="185" customWidth="1"/>
    <col min="19" max="19" width="11.33203125" style="185" customWidth="1"/>
    <col min="20" max="20" width="8.08203125" style="185" customWidth="1"/>
    <col min="21" max="16384" width="8.08203125" style="185"/>
  </cols>
  <sheetData>
    <row r="1" spans="1:19" ht="21.75" customHeight="1" thickBot="1" x14ac:dyDescent="0.6">
      <c r="A1" s="185" t="s">
        <v>446</v>
      </c>
      <c r="J1" s="743" t="s">
        <v>564</v>
      </c>
      <c r="K1" s="744"/>
      <c r="L1" s="743" t="s">
        <v>388</v>
      </c>
      <c r="M1" s="744"/>
      <c r="N1" s="745" t="s">
        <v>389</v>
      </c>
      <c r="O1" s="746"/>
      <c r="Q1" s="186" t="s">
        <v>389</v>
      </c>
      <c r="R1" s="187"/>
    </row>
    <row r="2" spans="1:19" ht="16.5" customHeight="1" thickBot="1" x14ac:dyDescent="0.6">
      <c r="A2" s="188" t="s">
        <v>471</v>
      </c>
      <c r="J2" s="762" t="str">
        <f>IF(★入力シート!G123="ZEHレベル水準相当",★入力シート!G124,"0")</f>
        <v>0</v>
      </c>
      <c r="K2" s="763"/>
      <c r="L2" s="764" t="s">
        <v>390</v>
      </c>
      <c r="M2" s="765"/>
      <c r="N2" s="747">
        <v>0.8</v>
      </c>
      <c r="O2" s="748"/>
      <c r="Q2" s="189">
        <v>1</v>
      </c>
      <c r="S2" s="190">
        <v>0.1</v>
      </c>
    </row>
    <row r="3" spans="1:19" ht="5.25" customHeight="1" thickBot="1" x14ac:dyDescent="0.6">
      <c r="A3" s="191"/>
      <c r="B3" s="191"/>
      <c r="C3" s="191"/>
      <c r="J3" s="762"/>
      <c r="K3" s="763"/>
      <c r="L3" s="766"/>
      <c r="M3" s="767"/>
      <c r="N3" s="749"/>
      <c r="O3" s="750"/>
      <c r="Q3" s="751">
        <v>0.8</v>
      </c>
    </row>
    <row r="4" spans="1:19" ht="27.75" customHeight="1" thickBot="1" x14ac:dyDescent="0.6">
      <c r="A4" s="772" t="s">
        <v>391</v>
      </c>
      <c r="B4" s="770"/>
      <c r="C4" s="770"/>
      <c r="D4" s="770"/>
      <c r="E4" s="770"/>
      <c r="F4" s="771"/>
      <c r="G4" s="769" t="s">
        <v>392</v>
      </c>
      <c r="H4" s="771"/>
      <c r="I4" s="769" t="s">
        <v>393</v>
      </c>
      <c r="J4" s="770"/>
      <c r="K4" s="771"/>
      <c r="L4" s="769" t="s">
        <v>394</v>
      </c>
      <c r="M4" s="771"/>
      <c r="N4" s="769" t="s">
        <v>448</v>
      </c>
      <c r="O4" s="773"/>
      <c r="Q4" s="751"/>
    </row>
    <row r="5" spans="1:19" s="188" customFormat="1" ht="32.25" customHeight="1" x14ac:dyDescent="0.55000000000000004">
      <c r="A5" s="842" t="s">
        <v>395</v>
      </c>
      <c r="B5" s="843" t="s">
        <v>396</v>
      </c>
      <c r="C5" s="844" t="s">
        <v>397</v>
      </c>
      <c r="D5" s="845" t="s">
        <v>398</v>
      </c>
      <c r="E5" s="845"/>
      <c r="F5" s="845"/>
      <c r="G5" s="846"/>
      <c r="H5" s="847" t="s">
        <v>399</v>
      </c>
      <c r="I5" s="847" t="s">
        <v>519</v>
      </c>
      <c r="J5" s="848">
        <f>Q5*Q2</f>
        <v>272000</v>
      </c>
      <c r="K5" s="849" t="s">
        <v>400</v>
      </c>
      <c r="L5" s="850">
        <f>G5*J5</f>
        <v>0</v>
      </c>
      <c r="M5" s="851" t="s">
        <v>401</v>
      </c>
      <c r="N5" s="852"/>
      <c r="O5" s="851" t="s">
        <v>401</v>
      </c>
      <c r="Q5" s="853">
        <v>272000</v>
      </c>
    </row>
    <row r="6" spans="1:19" s="188" customFormat="1" ht="32.25" customHeight="1" x14ac:dyDescent="0.55000000000000004">
      <c r="A6" s="854"/>
      <c r="B6" s="855"/>
      <c r="C6" s="856"/>
      <c r="D6" s="857"/>
      <c r="E6" s="857"/>
      <c r="F6" s="857"/>
      <c r="G6" s="858"/>
      <c r="H6" s="859" t="s">
        <v>399</v>
      </c>
      <c r="I6" s="859" t="s">
        <v>520</v>
      </c>
      <c r="J6" s="860">
        <f>Q6*Q2</f>
        <v>216000</v>
      </c>
      <c r="K6" s="861" t="s">
        <v>400</v>
      </c>
      <c r="L6" s="862">
        <f>G6*J6</f>
        <v>0</v>
      </c>
      <c r="M6" s="863" t="s">
        <v>401</v>
      </c>
      <c r="N6" s="864"/>
      <c r="O6" s="863" t="s">
        <v>401</v>
      </c>
      <c r="Q6" s="865">
        <v>216000</v>
      </c>
    </row>
    <row r="7" spans="1:19" s="188" customFormat="1" ht="32.25" customHeight="1" x14ac:dyDescent="0.55000000000000004">
      <c r="A7" s="854"/>
      <c r="B7" s="855"/>
      <c r="C7" s="856"/>
      <c r="D7" s="857"/>
      <c r="E7" s="857"/>
      <c r="F7" s="857"/>
      <c r="G7" s="866"/>
      <c r="H7" s="867" t="s">
        <v>399</v>
      </c>
      <c r="I7" s="868" t="s">
        <v>521</v>
      </c>
      <c r="J7" s="869">
        <f>Q7*Q2</f>
        <v>176000</v>
      </c>
      <c r="K7" s="870" t="s">
        <v>400</v>
      </c>
      <c r="L7" s="871">
        <f t="shared" ref="L7:L15" si="0">G7*J7</f>
        <v>0</v>
      </c>
      <c r="M7" s="872" t="s">
        <v>401</v>
      </c>
      <c r="N7" s="873"/>
      <c r="O7" s="872" t="s">
        <v>401</v>
      </c>
      <c r="Q7" s="874">
        <v>176000</v>
      </c>
    </row>
    <row r="8" spans="1:19" s="188" customFormat="1" ht="32.25" customHeight="1" x14ac:dyDescent="0.55000000000000004">
      <c r="A8" s="854"/>
      <c r="B8" s="855"/>
      <c r="C8" s="856"/>
      <c r="D8" s="857" t="s">
        <v>402</v>
      </c>
      <c r="E8" s="857"/>
      <c r="F8" s="857"/>
      <c r="G8" s="875"/>
      <c r="H8" s="876" t="s">
        <v>399</v>
      </c>
      <c r="I8" s="877" t="s">
        <v>519</v>
      </c>
      <c r="J8" s="878">
        <f>Q8*Q2</f>
        <v>272000</v>
      </c>
      <c r="K8" s="879" t="s">
        <v>400</v>
      </c>
      <c r="L8" s="880">
        <f>G8*J8</f>
        <v>0</v>
      </c>
      <c r="M8" s="881" t="s">
        <v>401</v>
      </c>
      <c r="N8" s="882"/>
      <c r="O8" s="881" t="s">
        <v>401</v>
      </c>
      <c r="Q8" s="853">
        <v>272000</v>
      </c>
    </row>
    <row r="9" spans="1:19" s="188" customFormat="1" ht="32.25" customHeight="1" x14ac:dyDescent="0.55000000000000004">
      <c r="A9" s="854"/>
      <c r="B9" s="855"/>
      <c r="C9" s="856"/>
      <c r="D9" s="857"/>
      <c r="E9" s="857"/>
      <c r="F9" s="857"/>
      <c r="G9" s="858"/>
      <c r="H9" s="859" t="s">
        <v>445</v>
      </c>
      <c r="I9" s="859" t="s">
        <v>520</v>
      </c>
      <c r="J9" s="860">
        <f>Q9*Q2</f>
        <v>216000</v>
      </c>
      <c r="K9" s="861" t="s">
        <v>400</v>
      </c>
      <c r="L9" s="862">
        <f t="shared" si="0"/>
        <v>0</v>
      </c>
      <c r="M9" s="863" t="s">
        <v>401</v>
      </c>
      <c r="N9" s="864"/>
      <c r="O9" s="863" t="s">
        <v>401</v>
      </c>
      <c r="Q9" s="865">
        <v>216000</v>
      </c>
    </row>
    <row r="10" spans="1:19" s="188" customFormat="1" ht="32.25" customHeight="1" x14ac:dyDescent="0.55000000000000004">
      <c r="A10" s="854"/>
      <c r="B10" s="855"/>
      <c r="C10" s="856"/>
      <c r="D10" s="857"/>
      <c r="E10" s="857"/>
      <c r="F10" s="857"/>
      <c r="G10" s="866"/>
      <c r="H10" s="867" t="s">
        <v>399</v>
      </c>
      <c r="I10" s="868" t="s">
        <v>521</v>
      </c>
      <c r="J10" s="869">
        <f>Q10*Q2</f>
        <v>176000</v>
      </c>
      <c r="K10" s="870" t="s">
        <v>400</v>
      </c>
      <c r="L10" s="871">
        <f t="shared" si="0"/>
        <v>0</v>
      </c>
      <c r="M10" s="872" t="s">
        <v>401</v>
      </c>
      <c r="N10" s="873"/>
      <c r="O10" s="872" t="s">
        <v>401</v>
      </c>
      <c r="Q10" s="874">
        <v>176000</v>
      </c>
    </row>
    <row r="11" spans="1:19" s="188" customFormat="1" ht="32.25" customHeight="1" x14ac:dyDescent="0.55000000000000004">
      <c r="A11" s="854"/>
      <c r="B11" s="855"/>
      <c r="C11" s="856"/>
      <c r="D11" s="857" t="s">
        <v>403</v>
      </c>
      <c r="E11" s="857"/>
      <c r="F11" s="857"/>
      <c r="G11" s="875"/>
      <c r="H11" s="876" t="s">
        <v>404</v>
      </c>
      <c r="I11" s="877" t="s">
        <v>522</v>
      </c>
      <c r="J11" s="878">
        <f>Q11*Q2</f>
        <v>112000</v>
      </c>
      <c r="K11" s="879" t="s">
        <v>405</v>
      </c>
      <c r="L11" s="880">
        <f t="shared" si="0"/>
        <v>0</v>
      </c>
      <c r="M11" s="881" t="s">
        <v>401</v>
      </c>
      <c r="N11" s="882"/>
      <c r="O11" s="881" t="s">
        <v>401</v>
      </c>
      <c r="Q11" s="853">
        <v>112000</v>
      </c>
    </row>
    <row r="12" spans="1:19" s="188" customFormat="1" ht="32.25" customHeight="1" x14ac:dyDescent="0.55000000000000004">
      <c r="A12" s="854"/>
      <c r="B12" s="855"/>
      <c r="C12" s="856"/>
      <c r="D12" s="857"/>
      <c r="E12" s="857"/>
      <c r="F12" s="857"/>
      <c r="G12" s="858"/>
      <c r="H12" s="859" t="s">
        <v>404</v>
      </c>
      <c r="I12" s="859" t="s">
        <v>523</v>
      </c>
      <c r="J12" s="860">
        <f>Q12*Q2</f>
        <v>80000</v>
      </c>
      <c r="K12" s="861" t="s">
        <v>405</v>
      </c>
      <c r="L12" s="862">
        <f t="shared" si="0"/>
        <v>0</v>
      </c>
      <c r="M12" s="863" t="s">
        <v>401</v>
      </c>
      <c r="N12" s="864"/>
      <c r="O12" s="863" t="s">
        <v>401</v>
      </c>
      <c r="Q12" s="865">
        <v>80000</v>
      </c>
    </row>
    <row r="13" spans="1:19" s="188" customFormat="1" ht="32.25" customHeight="1" x14ac:dyDescent="0.55000000000000004">
      <c r="A13" s="854"/>
      <c r="B13" s="855"/>
      <c r="C13" s="856"/>
      <c r="D13" s="857"/>
      <c r="E13" s="857"/>
      <c r="F13" s="857"/>
      <c r="G13" s="866"/>
      <c r="H13" s="867" t="s">
        <v>404</v>
      </c>
      <c r="I13" s="867" t="s">
        <v>524</v>
      </c>
      <c r="J13" s="869">
        <f>Q13*Q2</f>
        <v>32000</v>
      </c>
      <c r="K13" s="870" t="s">
        <v>405</v>
      </c>
      <c r="L13" s="871">
        <f t="shared" si="0"/>
        <v>0</v>
      </c>
      <c r="M13" s="872" t="s">
        <v>401</v>
      </c>
      <c r="N13" s="873"/>
      <c r="O13" s="872" t="s">
        <v>401</v>
      </c>
      <c r="Q13" s="874">
        <v>32000</v>
      </c>
    </row>
    <row r="14" spans="1:19" s="188" customFormat="1" ht="32.25" customHeight="1" x14ac:dyDescent="0.55000000000000004">
      <c r="A14" s="854"/>
      <c r="B14" s="855"/>
      <c r="C14" s="883" t="s">
        <v>406</v>
      </c>
      <c r="D14" s="884" t="s">
        <v>534</v>
      </c>
      <c r="E14" s="885"/>
      <c r="F14" s="886" t="s">
        <v>525</v>
      </c>
      <c r="G14" s="887"/>
      <c r="H14" s="888" t="s">
        <v>399</v>
      </c>
      <c r="I14" s="888" t="s">
        <v>527</v>
      </c>
      <c r="J14" s="889">
        <f>Q14*Q2</f>
        <v>392000</v>
      </c>
      <c r="K14" s="890" t="s">
        <v>400</v>
      </c>
      <c r="L14" s="891">
        <f t="shared" si="0"/>
        <v>0</v>
      </c>
      <c r="M14" s="892" t="s">
        <v>401</v>
      </c>
      <c r="N14" s="893"/>
      <c r="O14" s="892" t="s">
        <v>401</v>
      </c>
      <c r="Q14" s="853">
        <v>392000</v>
      </c>
    </row>
    <row r="15" spans="1:19" s="188" customFormat="1" ht="32.25" customHeight="1" x14ac:dyDescent="0.55000000000000004">
      <c r="A15" s="854"/>
      <c r="B15" s="855"/>
      <c r="C15" s="883"/>
      <c r="D15" s="855"/>
      <c r="E15" s="894"/>
      <c r="F15" s="895"/>
      <c r="G15" s="866"/>
      <c r="H15" s="867" t="s">
        <v>399</v>
      </c>
      <c r="I15" s="867" t="s">
        <v>528</v>
      </c>
      <c r="J15" s="896">
        <f>Q15*Q2</f>
        <v>344000</v>
      </c>
      <c r="K15" s="870" t="s">
        <v>400</v>
      </c>
      <c r="L15" s="871">
        <f t="shared" si="0"/>
        <v>0</v>
      </c>
      <c r="M15" s="872" t="s">
        <v>401</v>
      </c>
      <c r="N15" s="873"/>
      <c r="O15" s="872" t="s">
        <v>401</v>
      </c>
      <c r="Q15" s="874">
        <v>344000</v>
      </c>
    </row>
    <row r="16" spans="1:19" s="188" customFormat="1" ht="32.25" customHeight="1" x14ac:dyDescent="0.55000000000000004">
      <c r="A16" s="854"/>
      <c r="B16" s="855"/>
      <c r="C16" s="883"/>
      <c r="D16" s="855"/>
      <c r="E16" s="894"/>
      <c r="F16" s="886" t="s">
        <v>526</v>
      </c>
      <c r="G16" s="887"/>
      <c r="H16" s="888" t="s">
        <v>399</v>
      </c>
      <c r="I16" s="888" t="s">
        <v>529</v>
      </c>
      <c r="J16" s="889">
        <f>Q16*Q2</f>
        <v>392000</v>
      </c>
      <c r="K16" s="890" t="s">
        <v>400</v>
      </c>
      <c r="L16" s="891"/>
      <c r="M16" s="892" t="s">
        <v>401</v>
      </c>
      <c r="N16" s="893"/>
      <c r="O16" s="892" t="s">
        <v>401</v>
      </c>
      <c r="Q16" s="853">
        <v>392000</v>
      </c>
    </row>
    <row r="17" spans="1:18" s="188" customFormat="1" ht="32.25" customHeight="1" x14ac:dyDescent="0.55000000000000004">
      <c r="A17" s="854"/>
      <c r="B17" s="897"/>
      <c r="C17" s="883"/>
      <c r="D17" s="897"/>
      <c r="E17" s="898"/>
      <c r="F17" s="895"/>
      <c r="G17" s="866"/>
      <c r="H17" s="867" t="s">
        <v>399</v>
      </c>
      <c r="I17" s="867" t="s">
        <v>530</v>
      </c>
      <c r="J17" s="896">
        <f>Q17*Q2</f>
        <v>344000</v>
      </c>
      <c r="K17" s="870" t="s">
        <v>400</v>
      </c>
      <c r="L17" s="871"/>
      <c r="M17" s="872" t="s">
        <v>401</v>
      </c>
      <c r="N17" s="873"/>
      <c r="O17" s="872" t="s">
        <v>401</v>
      </c>
      <c r="Q17" s="874">
        <v>344000</v>
      </c>
    </row>
    <row r="18" spans="1:18" s="188" customFormat="1" ht="32.25" customHeight="1" x14ac:dyDescent="0.55000000000000004">
      <c r="A18" s="854"/>
      <c r="B18" s="899" t="s">
        <v>586</v>
      </c>
      <c r="C18" s="900"/>
      <c r="D18" s="899" t="s">
        <v>407</v>
      </c>
      <c r="E18" s="900"/>
      <c r="F18" s="888" t="s">
        <v>408</v>
      </c>
      <c r="G18" s="901"/>
      <c r="H18" s="888" t="s">
        <v>409</v>
      </c>
      <c r="I18" s="902">
        <f>Q18*Q2</f>
        <v>225000</v>
      </c>
      <c r="J18" s="903"/>
      <c r="K18" s="904" t="s">
        <v>410</v>
      </c>
      <c r="L18" s="905">
        <f t="shared" ref="L18:L22" si="1">G18*I18</f>
        <v>0</v>
      </c>
      <c r="M18" s="906" t="s">
        <v>401</v>
      </c>
      <c r="N18" s="907"/>
      <c r="O18" s="906" t="s">
        <v>401</v>
      </c>
      <c r="Q18" s="853">
        <v>225000</v>
      </c>
    </row>
    <row r="19" spans="1:18" s="188" customFormat="1" ht="32.25" customHeight="1" x14ac:dyDescent="0.55000000000000004">
      <c r="A19" s="854"/>
      <c r="B19" s="908"/>
      <c r="C19" s="909"/>
      <c r="D19" s="910"/>
      <c r="E19" s="911"/>
      <c r="F19" s="867" t="s">
        <v>411</v>
      </c>
      <c r="G19" s="912"/>
      <c r="H19" s="867" t="s">
        <v>409</v>
      </c>
      <c r="I19" s="913">
        <f>Q19*Q2</f>
        <v>338000</v>
      </c>
      <c r="J19" s="914"/>
      <c r="K19" s="915" t="s">
        <v>410</v>
      </c>
      <c r="L19" s="905">
        <f t="shared" si="1"/>
        <v>0</v>
      </c>
      <c r="M19" s="906" t="s">
        <v>401</v>
      </c>
      <c r="N19" s="907"/>
      <c r="O19" s="906" t="s">
        <v>401</v>
      </c>
      <c r="Q19" s="865">
        <v>338000</v>
      </c>
    </row>
    <row r="20" spans="1:18" s="188" customFormat="1" ht="32.25" customHeight="1" x14ac:dyDescent="0.55000000000000004">
      <c r="A20" s="854"/>
      <c r="B20" s="908"/>
      <c r="C20" s="909"/>
      <c r="D20" s="899" t="s">
        <v>412</v>
      </c>
      <c r="E20" s="900"/>
      <c r="F20" s="888" t="s">
        <v>408</v>
      </c>
      <c r="G20" s="901"/>
      <c r="H20" s="888" t="s">
        <v>409</v>
      </c>
      <c r="I20" s="913">
        <f>Q20*Q2</f>
        <v>80000</v>
      </c>
      <c r="J20" s="914"/>
      <c r="K20" s="904" t="s">
        <v>410</v>
      </c>
      <c r="L20" s="905">
        <f t="shared" si="1"/>
        <v>0</v>
      </c>
      <c r="M20" s="906" t="s">
        <v>401</v>
      </c>
      <c r="N20" s="907"/>
      <c r="O20" s="906" t="s">
        <v>401</v>
      </c>
      <c r="Q20" s="865">
        <v>80000</v>
      </c>
    </row>
    <row r="21" spans="1:18" s="188" customFormat="1" ht="32.25" customHeight="1" x14ac:dyDescent="0.55000000000000004">
      <c r="A21" s="854"/>
      <c r="B21" s="908"/>
      <c r="C21" s="909"/>
      <c r="D21" s="910"/>
      <c r="E21" s="911"/>
      <c r="F21" s="867" t="s">
        <v>411</v>
      </c>
      <c r="G21" s="916"/>
      <c r="H21" s="867" t="s">
        <v>409</v>
      </c>
      <c r="I21" s="913">
        <f>Q21*Q2</f>
        <v>137000</v>
      </c>
      <c r="J21" s="914"/>
      <c r="K21" s="917" t="s">
        <v>410</v>
      </c>
      <c r="L21" s="905">
        <f t="shared" si="1"/>
        <v>0</v>
      </c>
      <c r="M21" s="918" t="s">
        <v>401</v>
      </c>
      <c r="N21" s="919"/>
      <c r="O21" s="906" t="s">
        <v>401</v>
      </c>
      <c r="Q21" s="865">
        <v>137000</v>
      </c>
    </row>
    <row r="22" spans="1:18" s="188" customFormat="1" ht="32.25" customHeight="1" x14ac:dyDescent="0.55000000000000004">
      <c r="A22" s="854"/>
      <c r="B22" s="908"/>
      <c r="C22" s="909"/>
      <c r="D22" s="899" t="s">
        <v>413</v>
      </c>
      <c r="E22" s="900"/>
      <c r="F22" s="888" t="s">
        <v>408</v>
      </c>
      <c r="G22" s="901"/>
      <c r="H22" s="888" t="s">
        <v>409</v>
      </c>
      <c r="I22" s="913">
        <f>Q22*Q2</f>
        <v>280000</v>
      </c>
      <c r="J22" s="914"/>
      <c r="K22" s="904" t="s">
        <v>410</v>
      </c>
      <c r="L22" s="905">
        <f t="shared" si="1"/>
        <v>0</v>
      </c>
      <c r="M22" s="918" t="s">
        <v>401</v>
      </c>
      <c r="N22" s="919"/>
      <c r="O22" s="906" t="s">
        <v>401</v>
      </c>
      <c r="Q22" s="865">
        <v>280000</v>
      </c>
    </row>
    <row r="23" spans="1:18" s="188" customFormat="1" ht="32.25" customHeight="1" thickBot="1" x14ac:dyDescent="0.6">
      <c r="A23" s="854"/>
      <c r="B23" s="920"/>
      <c r="C23" s="921"/>
      <c r="D23" s="920"/>
      <c r="E23" s="921"/>
      <c r="F23" s="922" t="s">
        <v>411</v>
      </c>
      <c r="G23" s="923"/>
      <c r="H23" s="922" t="s">
        <v>409</v>
      </c>
      <c r="I23" s="913">
        <f>Q23*Q2</f>
        <v>420000</v>
      </c>
      <c r="J23" s="914"/>
      <c r="K23" s="924" t="s">
        <v>410</v>
      </c>
      <c r="L23" s="925">
        <f>G23*I23</f>
        <v>0</v>
      </c>
      <c r="M23" s="926" t="s">
        <v>401</v>
      </c>
      <c r="N23" s="927"/>
      <c r="O23" s="928" t="s">
        <v>401</v>
      </c>
      <c r="Q23" s="874">
        <v>420000</v>
      </c>
    </row>
    <row r="24" spans="1:18" s="188" customFormat="1" ht="34.5" customHeight="1" thickTop="1" thickBot="1" x14ac:dyDescent="0.6">
      <c r="A24" s="854"/>
      <c r="B24" s="929" t="s">
        <v>414</v>
      </c>
      <c r="C24" s="930"/>
      <c r="D24" s="930"/>
      <c r="E24" s="930"/>
      <c r="F24" s="930"/>
      <c r="G24" s="930"/>
      <c r="H24" s="930"/>
      <c r="I24" s="930"/>
      <c r="J24" s="930"/>
      <c r="K24" s="931"/>
      <c r="L24" s="932">
        <f>SUM(L5:L23)</f>
        <v>0</v>
      </c>
      <c r="M24" s="933" t="s">
        <v>401</v>
      </c>
      <c r="N24" s="934">
        <f>SUM(N5:N23)</f>
        <v>0</v>
      </c>
      <c r="O24" s="935" t="s">
        <v>401</v>
      </c>
      <c r="Q24" s="865"/>
      <c r="R24" s="830"/>
    </row>
    <row r="25" spans="1:18" s="188" customFormat="1" ht="33.75" customHeight="1" x14ac:dyDescent="0.55000000000000004">
      <c r="A25" s="727" t="s">
        <v>415</v>
      </c>
      <c r="B25" s="843" t="s">
        <v>416</v>
      </c>
      <c r="C25" s="936"/>
      <c r="D25" s="845" t="s">
        <v>417</v>
      </c>
      <c r="E25" s="845"/>
      <c r="F25" s="845"/>
      <c r="G25" s="937"/>
      <c r="H25" s="938" t="s">
        <v>531</v>
      </c>
      <c r="I25" s="939">
        <f>Q25*Q2</f>
        <v>452000</v>
      </c>
      <c r="J25" s="940"/>
      <c r="K25" s="941" t="s">
        <v>419</v>
      </c>
      <c r="L25" s="942">
        <f>G25*I25</f>
        <v>0</v>
      </c>
      <c r="M25" s="943" t="s">
        <v>401</v>
      </c>
      <c r="N25" s="944"/>
      <c r="O25" s="945" t="s">
        <v>401</v>
      </c>
      <c r="Q25" s="853">
        <v>452000</v>
      </c>
    </row>
    <row r="26" spans="1:18" s="188" customFormat="1" ht="33.75" customHeight="1" x14ac:dyDescent="0.55000000000000004">
      <c r="A26" s="728"/>
      <c r="B26" s="855"/>
      <c r="C26" s="894"/>
      <c r="D26" s="946" t="s">
        <v>578</v>
      </c>
      <c r="E26" s="947"/>
      <c r="F26" s="948"/>
      <c r="G26" s="949"/>
      <c r="H26" s="950" t="s">
        <v>418</v>
      </c>
      <c r="I26" s="951">
        <f>Q26*Q2</f>
        <v>168000</v>
      </c>
      <c r="J26" s="952"/>
      <c r="K26" s="953" t="s">
        <v>424</v>
      </c>
      <c r="L26" s="954">
        <f t="shared" ref="L26:L27" si="2">G26*I26</f>
        <v>0</v>
      </c>
      <c r="M26" s="955" t="s">
        <v>401</v>
      </c>
      <c r="N26" s="956"/>
      <c r="O26" s="957" t="s">
        <v>401</v>
      </c>
      <c r="Q26" s="865">
        <v>168000</v>
      </c>
    </row>
    <row r="27" spans="1:18" s="188" customFormat="1" ht="33.75" customHeight="1" x14ac:dyDescent="0.55000000000000004">
      <c r="A27" s="728"/>
      <c r="B27" s="855"/>
      <c r="C27" s="894"/>
      <c r="D27" s="958" t="s">
        <v>580</v>
      </c>
      <c r="E27" s="959"/>
      <c r="F27" s="960"/>
      <c r="G27" s="866"/>
      <c r="H27" s="961" t="s">
        <v>418</v>
      </c>
      <c r="I27" s="962">
        <f>Q27*Q2</f>
        <v>184000</v>
      </c>
      <c r="J27" s="963"/>
      <c r="K27" s="953" t="s">
        <v>424</v>
      </c>
      <c r="L27" s="964">
        <f t="shared" si="2"/>
        <v>0</v>
      </c>
      <c r="M27" s="965" t="s">
        <v>401</v>
      </c>
      <c r="N27" s="966"/>
      <c r="O27" s="967" t="s">
        <v>401</v>
      </c>
      <c r="Q27" s="865">
        <v>184000</v>
      </c>
    </row>
    <row r="28" spans="1:18" s="188" customFormat="1" ht="33.75" customHeight="1" x14ac:dyDescent="0.55000000000000004">
      <c r="A28" s="728"/>
      <c r="B28" s="855"/>
      <c r="C28" s="894"/>
      <c r="D28" s="857" t="s">
        <v>420</v>
      </c>
      <c r="E28" s="857"/>
      <c r="F28" s="857"/>
      <c r="G28" s="949"/>
      <c r="H28" s="950" t="s">
        <v>531</v>
      </c>
      <c r="I28" s="951">
        <f>Q28*Q2</f>
        <v>437000</v>
      </c>
      <c r="J28" s="952"/>
      <c r="K28" s="953" t="s">
        <v>421</v>
      </c>
      <c r="L28" s="954">
        <f>G28*I28</f>
        <v>0</v>
      </c>
      <c r="M28" s="955" t="s">
        <v>401</v>
      </c>
      <c r="N28" s="956"/>
      <c r="O28" s="957" t="s">
        <v>401</v>
      </c>
      <c r="Q28" s="865">
        <v>437000</v>
      </c>
    </row>
    <row r="29" spans="1:18" s="188" customFormat="1" ht="29.25" customHeight="1" x14ac:dyDescent="0.55000000000000004">
      <c r="A29" s="728"/>
      <c r="B29" s="855"/>
      <c r="C29" s="894"/>
      <c r="D29" s="968" t="s">
        <v>587</v>
      </c>
      <c r="E29" s="969"/>
      <c r="F29" s="970"/>
      <c r="G29" s="971"/>
      <c r="H29" s="883" t="s">
        <v>531</v>
      </c>
      <c r="I29" s="972">
        <f>Q29*Q2</f>
        <v>279000</v>
      </c>
      <c r="J29" s="973"/>
      <c r="K29" s="974" t="s">
        <v>422</v>
      </c>
      <c r="L29" s="975">
        <f>G29*I29</f>
        <v>0</v>
      </c>
      <c r="M29" s="976" t="s">
        <v>401</v>
      </c>
      <c r="N29" s="977"/>
      <c r="O29" s="978" t="s">
        <v>401</v>
      </c>
      <c r="Q29" s="979">
        <v>279000</v>
      </c>
    </row>
    <row r="30" spans="1:18" s="188" customFormat="1" ht="21" customHeight="1" x14ac:dyDescent="0.55000000000000004">
      <c r="A30" s="728"/>
      <c r="B30" s="855"/>
      <c r="C30" s="894"/>
      <c r="D30" s="968"/>
      <c r="E30" s="969"/>
      <c r="F30" s="970"/>
      <c r="G30" s="971"/>
      <c r="H30" s="883"/>
      <c r="I30" s="980"/>
      <c r="J30" s="981"/>
      <c r="K30" s="982"/>
      <c r="L30" s="983"/>
      <c r="M30" s="984"/>
      <c r="N30" s="985"/>
      <c r="O30" s="978"/>
      <c r="Q30" s="979"/>
    </row>
    <row r="31" spans="1:18" s="188" customFormat="1" ht="30" customHeight="1" x14ac:dyDescent="0.55000000000000004">
      <c r="A31" s="728"/>
      <c r="B31" s="855"/>
      <c r="C31" s="894"/>
      <c r="D31" s="968"/>
      <c r="E31" s="969"/>
      <c r="F31" s="970"/>
      <c r="G31" s="971"/>
      <c r="H31" s="883"/>
      <c r="I31" s="962"/>
      <c r="J31" s="963"/>
      <c r="K31" s="986"/>
      <c r="L31" s="987"/>
      <c r="M31" s="988"/>
      <c r="N31" s="989"/>
      <c r="O31" s="990"/>
      <c r="Q31" s="979"/>
    </row>
    <row r="32" spans="1:18" s="188" customFormat="1" ht="33.75" customHeight="1" x14ac:dyDescent="0.55000000000000004">
      <c r="A32" s="728"/>
      <c r="B32" s="855"/>
      <c r="C32" s="894"/>
      <c r="D32" s="968" t="s">
        <v>423</v>
      </c>
      <c r="E32" s="969"/>
      <c r="F32" s="970"/>
      <c r="G32" s="991"/>
      <c r="H32" s="992" t="s">
        <v>418</v>
      </c>
      <c r="I32" s="951">
        <f>Q32*Q2</f>
        <v>63000</v>
      </c>
      <c r="J32" s="952"/>
      <c r="K32" s="953" t="s">
        <v>424</v>
      </c>
      <c r="L32" s="954">
        <f>G32*I32</f>
        <v>0</v>
      </c>
      <c r="M32" s="955" t="s">
        <v>401</v>
      </c>
      <c r="N32" s="956"/>
      <c r="O32" s="957" t="s">
        <v>401</v>
      </c>
      <c r="Q32" s="865">
        <v>63000</v>
      </c>
    </row>
    <row r="33" spans="1:22" s="188" customFormat="1" ht="33.75" customHeight="1" thickBot="1" x14ac:dyDescent="0.6">
      <c r="A33" s="728"/>
      <c r="B33" s="993"/>
      <c r="C33" s="994"/>
      <c r="D33" s="920" t="s">
        <v>430</v>
      </c>
      <c r="E33" s="995"/>
      <c r="F33" s="921"/>
      <c r="G33" s="996"/>
      <c r="H33" s="922" t="s">
        <v>418</v>
      </c>
      <c r="I33" s="997">
        <f>Q33*Q2</f>
        <v>510000</v>
      </c>
      <c r="J33" s="998"/>
      <c r="K33" s="999" t="s">
        <v>424</v>
      </c>
      <c r="L33" s="1000">
        <f>G33*I33</f>
        <v>0</v>
      </c>
      <c r="M33" s="1001" t="s">
        <v>401</v>
      </c>
      <c r="N33" s="1002"/>
      <c r="O33" s="1003" t="s">
        <v>401</v>
      </c>
      <c r="Q33" s="874">
        <v>510000</v>
      </c>
    </row>
    <row r="34" spans="1:22" ht="34.5" customHeight="1" thickTop="1" thickBot="1" x14ac:dyDescent="0.6">
      <c r="A34" s="728"/>
      <c r="B34" s="721" t="s">
        <v>425</v>
      </c>
      <c r="C34" s="722"/>
      <c r="D34" s="722"/>
      <c r="E34" s="722"/>
      <c r="F34" s="722"/>
      <c r="G34" s="722"/>
      <c r="H34" s="722"/>
      <c r="I34" s="722"/>
      <c r="J34" s="722"/>
      <c r="K34" s="759"/>
      <c r="L34" s="234">
        <f>SUM(L25:L33)</f>
        <v>0</v>
      </c>
      <c r="M34" s="236" t="s">
        <v>401</v>
      </c>
      <c r="N34" s="235">
        <f>SUM(N25:N33)</f>
        <v>0</v>
      </c>
      <c r="O34" s="237" t="s">
        <v>401</v>
      </c>
      <c r="Q34" s="192"/>
      <c r="R34" s="191"/>
      <c r="S34" s="196"/>
    </row>
    <row r="35" spans="1:22" ht="34.5" customHeight="1" x14ac:dyDescent="0.55000000000000004">
      <c r="A35" s="728"/>
      <c r="B35" s="730" t="s">
        <v>426</v>
      </c>
      <c r="C35" s="731"/>
      <c r="D35" s="736" t="s">
        <v>533</v>
      </c>
      <c r="E35" s="737"/>
      <c r="F35" s="738"/>
      <c r="G35" s="267"/>
      <c r="H35" s="266" t="s">
        <v>532</v>
      </c>
      <c r="I35" s="753" t="s">
        <v>429</v>
      </c>
      <c r="J35" s="753"/>
      <c r="K35" s="753"/>
      <c r="L35" s="753"/>
      <c r="M35" s="754"/>
      <c r="N35" s="232"/>
      <c r="O35" s="197" t="s">
        <v>401</v>
      </c>
      <c r="Q35" s="192"/>
      <c r="R35" s="191"/>
      <c r="S35" s="196"/>
    </row>
    <row r="36" spans="1:22" ht="32.25" customHeight="1" x14ac:dyDescent="0.55000000000000004">
      <c r="A36" s="728"/>
      <c r="B36" s="732"/>
      <c r="C36" s="733"/>
      <c r="D36" s="711" t="s">
        <v>427</v>
      </c>
      <c r="E36" s="712"/>
      <c r="F36" s="713"/>
      <c r="G36" s="231"/>
      <c r="H36" s="193" t="s">
        <v>428</v>
      </c>
      <c r="I36" s="755"/>
      <c r="J36" s="755"/>
      <c r="K36" s="755"/>
      <c r="L36" s="755"/>
      <c r="M36" s="756"/>
      <c r="N36" s="232"/>
      <c r="O36" s="197" t="s">
        <v>401</v>
      </c>
      <c r="Q36" s="198"/>
      <c r="S36" s="196"/>
    </row>
    <row r="37" spans="1:22" ht="32.25" customHeight="1" x14ac:dyDescent="0.55000000000000004">
      <c r="A37" s="728"/>
      <c r="B37" s="732"/>
      <c r="C37" s="733"/>
      <c r="D37" s="703" t="s">
        <v>431</v>
      </c>
      <c r="E37" s="704"/>
      <c r="F37" s="714"/>
      <c r="G37" s="268"/>
      <c r="H37" s="257" t="s">
        <v>428</v>
      </c>
      <c r="I37" s="755"/>
      <c r="J37" s="755"/>
      <c r="K37" s="755"/>
      <c r="L37" s="755"/>
      <c r="M37" s="756"/>
      <c r="N37" s="232"/>
      <c r="O37" s="197" t="s">
        <v>401</v>
      </c>
      <c r="Q37" s="199"/>
      <c r="S37" s="196"/>
    </row>
    <row r="38" spans="1:22" ht="32.25" customHeight="1" x14ac:dyDescent="0.55000000000000004">
      <c r="A38" s="728"/>
      <c r="B38" s="732"/>
      <c r="C38" s="733"/>
      <c r="D38" s="715" t="s">
        <v>432</v>
      </c>
      <c r="E38" s="716"/>
      <c r="F38" s="717"/>
      <c r="G38" s="268"/>
      <c r="H38" s="257" t="s">
        <v>428</v>
      </c>
      <c r="I38" s="755"/>
      <c r="J38" s="755"/>
      <c r="K38" s="755"/>
      <c r="L38" s="755"/>
      <c r="M38" s="756"/>
      <c r="N38" s="232"/>
      <c r="O38" s="197" t="s">
        <v>401</v>
      </c>
      <c r="Q38" s="199"/>
      <c r="S38" s="196"/>
    </row>
    <row r="39" spans="1:22" ht="32.25" customHeight="1" thickBot="1" x14ac:dyDescent="0.6">
      <c r="A39" s="728"/>
      <c r="B39" s="734"/>
      <c r="C39" s="735"/>
      <c r="D39" s="718" t="s">
        <v>433</v>
      </c>
      <c r="E39" s="719"/>
      <c r="F39" s="720"/>
      <c r="G39" s="269"/>
      <c r="H39" s="194" t="s">
        <v>428</v>
      </c>
      <c r="I39" s="757"/>
      <c r="J39" s="757"/>
      <c r="K39" s="757"/>
      <c r="L39" s="757"/>
      <c r="M39" s="758"/>
      <c r="N39" s="233"/>
      <c r="O39" s="195" t="s">
        <v>434</v>
      </c>
      <c r="Q39" s="200"/>
      <c r="S39" s="196"/>
    </row>
    <row r="40" spans="1:22" ht="34.5" customHeight="1" thickTop="1" thickBot="1" x14ac:dyDescent="0.6">
      <c r="A40" s="729"/>
      <c r="B40" s="721" t="s">
        <v>435</v>
      </c>
      <c r="C40" s="722"/>
      <c r="D40" s="722"/>
      <c r="E40" s="722"/>
      <c r="F40" s="722"/>
      <c r="G40" s="722"/>
      <c r="H40" s="722"/>
      <c r="I40" s="722"/>
      <c r="J40" s="722"/>
      <c r="K40" s="722"/>
      <c r="L40" s="722"/>
      <c r="M40" s="722"/>
      <c r="N40" s="235">
        <f>SUM(N35:N39)</f>
        <v>0</v>
      </c>
      <c r="O40" s="237" t="s">
        <v>401</v>
      </c>
      <c r="Q40" s="201"/>
    </row>
    <row r="41" spans="1:22" ht="32.25" customHeight="1" x14ac:dyDescent="0.55000000000000004">
      <c r="A41" s="723" t="s">
        <v>436</v>
      </c>
      <c r="B41" s="724"/>
      <c r="C41" s="724"/>
      <c r="D41" s="724"/>
      <c r="E41" s="724"/>
      <c r="F41" s="724"/>
      <c r="G41" s="724" t="s">
        <v>437</v>
      </c>
      <c r="H41" s="724"/>
      <c r="I41" s="724"/>
      <c r="J41" s="724"/>
      <c r="K41" s="724"/>
      <c r="L41" s="724"/>
      <c r="M41" s="724"/>
      <c r="N41" s="227">
        <f>IF(N24&gt;L24,L24,N24)</f>
        <v>0</v>
      </c>
      <c r="O41" s="202" t="s">
        <v>434</v>
      </c>
      <c r="R41" s="196"/>
      <c r="S41" s="203"/>
    </row>
    <row r="42" spans="1:22" ht="32.25" customHeight="1" x14ac:dyDescent="0.55000000000000004">
      <c r="A42" s="725" t="s">
        <v>438</v>
      </c>
      <c r="B42" s="726"/>
      <c r="C42" s="726"/>
      <c r="D42" s="726"/>
      <c r="E42" s="726"/>
      <c r="F42" s="726"/>
      <c r="G42" s="752" t="s">
        <v>439</v>
      </c>
      <c r="H42" s="752"/>
      <c r="I42" s="752"/>
      <c r="J42" s="752"/>
      <c r="K42" s="752"/>
      <c r="L42" s="752"/>
      <c r="M42" s="752"/>
      <c r="N42" s="228">
        <f>IF(N34&gt;L34,L34,N34)+N40</f>
        <v>0</v>
      </c>
      <c r="O42" s="261" t="s">
        <v>434</v>
      </c>
    </row>
    <row r="43" spans="1:22" ht="32.25" customHeight="1" x14ac:dyDescent="0.55000000000000004">
      <c r="A43" s="703" t="s">
        <v>440</v>
      </c>
      <c r="B43" s="704"/>
      <c r="C43" s="704"/>
      <c r="D43" s="704"/>
      <c r="E43" s="704"/>
      <c r="F43" s="704"/>
      <c r="G43" s="704" t="s">
        <v>441</v>
      </c>
      <c r="H43" s="704"/>
      <c r="I43" s="704"/>
      <c r="J43" s="704"/>
      <c r="K43" s="704"/>
      <c r="L43" s="704"/>
      <c r="M43" s="704"/>
      <c r="N43" s="229">
        <f>IF(N41&gt;N42,N41+N42,N41*2)</f>
        <v>0</v>
      </c>
      <c r="O43" s="205" t="s">
        <v>434</v>
      </c>
    </row>
    <row r="44" spans="1:22" ht="32.25" customHeight="1" x14ac:dyDescent="0.55000000000000004">
      <c r="A44" s="703" t="s">
        <v>442</v>
      </c>
      <c r="B44" s="704"/>
      <c r="C44" s="704"/>
      <c r="D44" s="704"/>
      <c r="E44" s="704"/>
      <c r="F44" s="704"/>
      <c r="G44" s="704" t="s">
        <v>566</v>
      </c>
      <c r="H44" s="704"/>
      <c r="I44" s="704"/>
      <c r="J44" s="704"/>
      <c r="K44" s="704"/>
      <c r="L44" s="704"/>
      <c r="M44" s="704"/>
      <c r="N44" s="229">
        <f>ROUNDDOWN(N43*0.8,-3)</f>
        <v>0</v>
      </c>
      <c r="O44" s="205" t="s">
        <v>401</v>
      </c>
      <c r="Q44" s="742"/>
      <c r="R44" s="742"/>
    </row>
    <row r="45" spans="1:22" ht="32.25" customHeight="1" x14ac:dyDescent="0.55000000000000004">
      <c r="A45" s="705" t="s">
        <v>443</v>
      </c>
      <c r="B45" s="706"/>
      <c r="C45" s="706"/>
      <c r="D45" s="706"/>
      <c r="E45" s="705"/>
      <c r="F45" s="706"/>
      <c r="G45" s="706"/>
      <c r="H45" s="706"/>
      <c r="I45" s="706"/>
      <c r="J45" s="706"/>
      <c r="K45" s="706"/>
      <c r="L45" s="706"/>
      <c r="M45" s="706"/>
      <c r="N45" s="219"/>
      <c r="O45" s="260"/>
      <c r="Q45" s="207"/>
      <c r="R45" s="191"/>
      <c r="S45" s="191"/>
      <c r="T45" s="191"/>
      <c r="U45" s="208"/>
      <c r="V45" s="191"/>
    </row>
    <row r="46" spans="1:22" ht="32.25" customHeight="1" x14ac:dyDescent="0.55000000000000004">
      <c r="A46" s="707"/>
      <c r="B46" s="708"/>
      <c r="C46" s="708"/>
      <c r="D46" s="708"/>
      <c r="E46" s="258"/>
      <c r="F46" s="708" t="s">
        <v>584</v>
      </c>
      <c r="G46" s="708"/>
      <c r="H46" s="708"/>
      <c r="I46" s="708"/>
      <c r="J46" s="708"/>
      <c r="K46" s="708"/>
      <c r="L46" s="708"/>
      <c r="M46" s="708"/>
      <c r="N46" s="220">
        <v>700000</v>
      </c>
      <c r="O46" s="259" t="s">
        <v>401</v>
      </c>
      <c r="Q46" s="211"/>
      <c r="S46" s="191"/>
      <c r="T46" s="191"/>
      <c r="U46" s="208"/>
      <c r="V46" s="191"/>
    </row>
    <row r="47" spans="1:22" ht="32.25" customHeight="1" thickBot="1" x14ac:dyDescent="0.6">
      <c r="A47" s="707"/>
      <c r="B47" s="708"/>
      <c r="C47" s="708"/>
      <c r="D47" s="708"/>
      <c r="E47" s="709"/>
      <c r="F47" s="710"/>
      <c r="G47" s="710"/>
      <c r="H47" s="710"/>
      <c r="I47" s="710"/>
      <c r="J47" s="710"/>
      <c r="K47" s="710"/>
      <c r="L47" s="710"/>
      <c r="M47" s="710"/>
      <c r="N47" s="220"/>
      <c r="O47" s="259"/>
      <c r="P47" s="212"/>
      <c r="Q47" s="211"/>
      <c r="S47" s="191"/>
      <c r="T47" s="191"/>
      <c r="U47" s="208"/>
      <c r="V47" s="191"/>
    </row>
    <row r="48" spans="1:22" ht="32.25" customHeight="1" thickBot="1" x14ac:dyDescent="0.6">
      <c r="A48" s="700" t="s">
        <v>444</v>
      </c>
      <c r="B48" s="701"/>
      <c r="C48" s="701"/>
      <c r="D48" s="701"/>
      <c r="E48" s="701"/>
      <c r="F48" s="701"/>
      <c r="G48" s="701"/>
      <c r="H48" s="701"/>
      <c r="I48" s="701"/>
      <c r="J48" s="701"/>
      <c r="K48" s="701"/>
      <c r="L48" s="701"/>
      <c r="M48" s="701"/>
      <c r="N48" s="230">
        <f>IF(N46&gt;N44,N44,N46)</f>
        <v>0</v>
      </c>
      <c r="O48" s="213" t="s">
        <v>401</v>
      </c>
      <c r="Q48" s="214"/>
    </row>
    <row r="49" spans="1:15" ht="49.9" customHeight="1" thickBot="1" x14ac:dyDescent="0.6">
      <c r="A49" s="702" t="s">
        <v>447</v>
      </c>
      <c r="B49" s="702"/>
      <c r="C49" s="702"/>
      <c r="D49" s="702"/>
      <c r="E49" s="702"/>
      <c r="F49" s="702"/>
      <c r="G49" s="702"/>
      <c r="H49" s="702"/>
      <c r="I49" s="702"/>
      <c r="J49" s="702"/>
      <c r="K49" s="702"/>
      <c r="L49" s="702"/>
      <c r="M49" s="702"/>
      <c r="N49" s="702"/>
      <c r="O49" s="702"/>
    </row>
    <row r="50" spans="1:15" ht="13.5" thickBot="1" x14ac:dyDescent="0.6">
      <c r="L50" s="698" t="s">
        <v>394</v>
      </c>
      <c r="M50" s="698"/>
      <c r="N50" s="698" t="s">
        <v>448</v>
      </c>
      <c r="O50" s="699"/>
    </row>
    <row r="51" spans="1:15" ht="14" x14ac:dyDescent="0.55000000000000004">
      <c r="J51" s="314" t="s">
        <v>517</v>
      </c>
      <c r="K51" s="315"/>
      <c r="L51" s="203">
        <f>L24</f>
        <v>0</v>
      </c>
      <c r="N51" s="203">
        <f>N24</f>
        <v>0</v>
      </c>
    </row>
    <row r="52" spans="1:15" ht="14" x14ac:dyDescent="0.55000000000000004">
      <c r="J52" s="314" t="s">
        <v>518</v>
      </c>
      <c r="K52" s="315"/>
      <c r="L52" s="203">
        <f>L34+N40</f>
        <v>0</v>
      </c>
      <c r="N52" s="203">
        <f>N34+N40</f>
        <v>0</v>
      </c>
    </row>
  </sheetData>
  <mergeCells count="85">
    <mergeCell ref="I26:J26"/>
    <mergeCell ref="D27:F27"/>
    <mergeCell ref="I27:J27"/>
    <mergeCell ref="D33:F33"/>
    <mergeCell ref="I33:J33"/>
    <mergeCell ref="I32:J32"/>
    <mergeCell ref="J52:K52"/>
    <mergeCell ref="Q29:Q31"/>
    <mergeCell ref="B35:C39"/>
    <mergeCell ref="D35:F35"/>
    <mergeCell ref="I35:M39"/>
    <mergeCell ref="Q44:R44"/>
    <mergeCell ref="E45:M45"/>
    <mergeCell ref="A48:M48"/>
    <mergeCell ref="L50:M50"/>
    <mergeCell ref="N50:O50"/>
    <mergeCell ref="J51:K51"/>
    <mergeCell ref="L29:L31"/>
    <mergeCell ref="M29:M31"/>
    <mergeCell ref="N29:N31"/>
    <mergeCell ref="O29:O31"/>
    <mergeCell ref="D32:F32"/>
    <mergeCell ref="I23:J23"/>
    <mergeCell ref="B24:K24"/>
    <mergeCell ref="A25:A40"/>
    <mergeCell ref="D25:F25"/>
    <mergeCell ref="I25:J25"/>
    <mergeCell ref="D28:F28"/>
    <mergeCell ref="I28:J28"/>
    <mergeCell ref="D29:F31"/>
    <mergeCell ref="G29:G31"/>
    <mergeCell ref="H29:H31"/>
    <mergeCell ref="I29:J31"/>
    <mergeCell ref="K29:K31"/>
    <mergeCell ref="B34:K34"/>
    <mergeCell ref="D36:F36"/>
    <mergeCell ref="A5:A24"/>
    <mergeCell ref="B5:B17"/>
    <mergeCell ref="C5:C13"/>
    <mergeCell ref="D26:F26"/>
    <mergeCell ref="B25:C33"/>
    <mergeCell ref="D37:F37"/>
    <mergeCell ref="D38:F38"/>
    <mergeCell ref="C14:C17"/>
    <mergeCell ref="D14:E17"/>
    <mergeCell ref="F14:F15"/>
    <mergeCell ref="F16:F17"/>
    <mergeCell ref="B18:C23"/>
    <mergeCell ref="D22:E23"/>
    <mergeCell ref="D39:F39"/>
    <mergeCell ref="B40:M40"/>
    <mergeCell ref="A43:F43"/>
    <mergeCell ref="G43:M43"/>
    <mergeCell ref="A49:O49"/>
    <mergeCell ref="A42:F42"/>
    <mergeCell ref="G42:M42"/>
    <mergeCell ref="A41:F41"/>
    <mergeCell ref="G41:M41"/>
    <mergeCell ref="A44:F44"/>
    <mergeCell ref="G44:M44"/>
    <mergeCell ref="A45:D47"/>
    <mergeCell ref="F46:M46"/>
    <mergeCell ref="E47:M47"/>
    <mergeCell ref="I22:J22"/>
    <mergeCell ref="D18:E19"/>
    <mergeCell ref="I18:J18"/>
    <mergeCell ref="I19:J19"/>
    <mergeCell ref="L1:M1"/>
    <mergeCell ref="D20:E21"/>
    <mergeCell ref="I20:J20"/>
    <mergeCell ref="I21:J21"/>
    <mergeCell ref="D5:F7"/>
    <mergeCell ref="D8:F10"/>
    <mergeCell ref="D11:F13"/>
    <mergeCell ref="J1:K1"/>
    <mergeCell ref="J2:K3"/>
    <mergeCell ref="L2:M3"/>
    <mergeCell ref="N1:O1"/>
    <mergeCell ref="N2:O3"/>
    <mergeCell ref="Q3:Q4"/>
    <mergeCell ref="A4:F4"/>
    <mergeCell ref="G4:H4"/>
    <mergeCell ref="I4:K4"/>
    <mergeCell ref="L4:M4"/>
    <mergeCell ref="N4:O4"/>
  </mergeCells>
  <phoneticPr fontId="1"/>
  <dataValidations count="1">
    <dataValidation type="list" allowBlank="1" showInputMessage="1" showErrorMessage="1" sqref="U46:U47" xr:uid="{74407228-A126-445E-A77A-56B26B03B83C}">
      <formula1>"一般改修住宅,特定改修住宅"</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8">
              <controlPr defaultSize="0" autoFill="0" autoLine="0" autoPict="0">
                <anchor moveWithCells="1">
                  <from>
                    <xdr:col>4</xdr:col>
                    <xdr:colOff>38100</xdr:colOff>
                    <xdr:row>44</xdr:row>
                    <xdr:rowOff>0</xdr:rowOff>
                  </from>
                  <to>
                    <xdr:col>4</xdr:col>
                    <xdr:colOff>279400</xdr:colOff>
                    <xdr:row>45</xdr:row>
                    <xdr:rowOff>50800</xdr:rowOff>
                  </to>
                </anchor>
              </controlPr>
            </control>
          </mc:Choice>
        </mc:AlternateContent>
        <mc:AlternateContent xmlns:mc="http://schemas.openxmlformats.org/markup-compatibility/2006">
          <mc:Choice Requires="x14">
            <control shapeId="25602" r:id="rId5" name="Check Box 10">
              <controlPr defaultSize="0" autoFill="0" autoLine="0" autoPict="0">
                <anchor moveWithCells="1">
                  <from>
                    <xdr:col>4</xdr:col>
                    <xdr:colOff>38100</xdr:colOff>
                    <xdr:row>47</xdr:row>
                    <xdr:rowOff>0</xdr:rowOff>
                  </from>
                  <to>
                    <xdr:col>4</xdr:col>
                    <xdr:colOff>279400</xdr:colOff>
                    <xdr:row>48</xdr:row>
                    <xdr:rowOff>190500</xdr:rowOff>
                  </to>
                </anchor>
              </controlPr>
            </control>
          </mc:Choice>
        </mc:AlternateContent>
        <mc:AlternateContent xmlns:mc="http://schemas.openxmlformats.org/markup-compatibility/2006">
          <mc:Choice Requires="x14">
            <control shapeId="25603" r:id="rId6" name="Check Box 12">
              <controlPr defaultSize="0" autoFill="0" autoLine="0" autoPict="0">
                <anchor moveWithCells="1">
                  <from>
                    <xdr:col>4</xdr:col>
                    <xdr:colOff>38100</xdr:colOff>
                    <xdr:row>47</xdr:row>
                    <xdr:rowOff>0</xdr:rowOff>
                  </from>
                  <to>
                    <xdr:col>4</xdr:col>
                    <xdr:colOff>279400</xdr:colOff>
                    <xdr:row>48</xdr:row>
                    <xdr:rowOff>190500</xdr:rowOff>
                  </to>
                </anchor>
              </controlPr>
            </control>
          </mc:Choice>
        </mc:AlternateContent>
        <mc:AlternateContent xmlns:mc="http://schemas.openxmlformats.org/markup-compatibility/2006">
          <mc:Choice Requires="x14">
            <control shapeId="25608" r:id="rId7" name="Check Box 8">
              <controlPr defaultSize="0" autoFill="0" autoLine="0" autoPict="0">
                <anchor moveWithCells="1">
                  <from>
                    <xdr:col>4</xdr:col>
                    <xdr:colOff>38100</xdr:colOff>
                    <xdr:row>45</xdr:row>
                    <xdr:rowOff>0</xdr:rowOff>
                  </from>
                  <to>
                    <xdr:col>4</xdr:col>
                    <xdr:colOff>279400</xdr:colOff>
                    <xdr:row>46</xdr:row>
                    <xdr:rowOff>50800</xdr:rowOff>
                  </to>
                </anchor>
              </controlPr>
            </control>
          </mc:Choice>
        </mc:AlternateContent>
        <mc:AlternateContent xmlns:mc="http://schemas.openxmlformats.org/markup-compatibility/2006">
          <mc:Choice Requires="x14">
            <control shapeId="25609" r:id="rId8" name="Check Box 10">
              <controlPr defaultSize="0" autoFill="0" autoLine="0" autoPict="0">
                <anchor moveWithCells="1">
                  <from>
                    <xdr:col>4</xdr:col>
                    <xdr:colOff>38100</xdr:colOff>
                    <xdr:row>47</xdr:row>
                    <xdr:rowOff>0</xdr:rowOff>
                  </from>
                  <to>
                    <xdr:col>4</xdr:col>
                    <xdr:colOff>279400</xdr:colOff>
                    <xdr:row>48</xdr:row>
                    <xdr:rowOff>190500</xdr:rowOff>
                  </to>
                </anchor>
              </controlPr>
            </control>
          </mc:Choice>
        </mc:AlternateContent>
        <mc:AlternateContent xmlns:mc="http://schemas.openxmlformats.org/markup-compatibility/2006">
          <mc:Choice Requires="x14">
            <control shapeId="25610" r:id="rId9" name="Check Box 12">
              <controlPr defaultSize="0" autoFill="0" autoLine="0" autoPict="0">
                <anchor moveWithCells="1">
                  <from>
                    <xdr:col>4</xdr:col>
                    <xdr:colOff>38100</xdr:colOff>
                    <xdr:row>47</xdr:row>
                    <xdr:rowOff>0</xdr:rowOff>
                  </from>
                  <to>
                    <xdr:col>4</xdr:col>
                    <xdr:colOff>279400</xdr:colOff>
                    <xdr:row>48</xdr:row>
                    <xdr:rowOff>190500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9" tint="0.39997558519241921"/>
  </sheetPr>
  <dimension ref="A1:AH64"/>
  <sheetViews>
    <sheetView showZeros="0" view="pageBreakPreview" zoomScaleNormal="100" zoomScaleSheetLayoutView="100" workbookViewId="0">
      <selection activeCell="AU1" sqref="AU1"/>
    </sheetView>
  </sheetViews>
  <sheetFormatPr defaultColWidth="2.58203125" defaultRowHeight="17.149999999999999" customHeight="1" x14ac:dyDescent="0.55000000000000004"/>
  <cols>
    <col min="1" max="33" width="2.58203125" style="2"/>
    <col min="34" max="34" width="1.58203125" style="2" customWidth="1"/>
    <col min="35" max="16384" width="2.58203125" style="2"/>
  </cols>
  <sheetData>
    <row r="1" spans="1:33" ht="15" customHeight="1" x14ac:dyDescent="0.55000000000000004">
      <c r="A1" s="438" t="s">
        <v>76</v>
      </c>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row>
    <row r="2" spans="1:33" ht="15" customHeight="1" x14ac:dyDescent="0.55000000000000004">
      <c r="W2" s="509" t="s">
        <v>1</v>
      </c>
      <c r="X2" s="509"/>
      <c r="Y2" s="520"/>
      <c r="Z2" s="520"/>
      <c r="AA2" s="2" t="s">
        <v>2</v>
      </c>
      <c r="AB2" s="520"/>
      <c r="AC2" s="520"/>
      <c r="AD2" s="2" t="s">
        <v>3</v>
      </c>
      <c r="AE2" s="520"/>
      <c r="AF2" s="520"/>
      <c r="AG2" s="2" t="s">
        <v>4</v>
      </c>
    </row>
    <row r="3" spans="1:33" ht="15" customHeight="1" x14ac:dyDescent="0.55000000000000004"/>
    <row r="4" spans="1:33" ht="15" customHeight="1" x14ac:dyDescent="0.55000000000000004">
      <c r="A4" s="438" t="s">
        <v>5</v>
      </c>
      <c r="B4" s="438"/>
      <c r="C4" s="438"/>
      <c r="D4" s="438"/>
      <c r="E4" s="438"/>
      <c r="F4" s="438"/>
      <c r="G4" s="438"/>
      <c r="H4" s="438"/>
      <c r="I4" s="438"/>
      <c r="J4" s="438"/>
      <c r="K4" s="438"/>
      <c r="L4" s="438"/>
      <c r="M4" s="438"/>
      <c r="N4" s="438"/>
      <c r="O4" s="438"/>
      <c r="P4" s="438"/>
      <c r="Q4" s="438"/>
      <c r="R4" s="438"/>
      <c r="S4" s="438"/>
      <c r="T4" s="438"/>
      <c r="U4" s="438"/>
      <c r="V4" s="438"/>
      <c r="W4" s="438"/>
      <c r="X4" s="438"/>
      <c r="Y4" s="438"/>
      <c r="Z4" s="438"/>
      <c r="AA4" s="438"/>
      <c r="AB4" s="438"/>
      <c r="AC4" s="438"/>
      <c r="AD4" s="438"/>
      <c r="AE4" s="438"/>
      <c r="AF4" s="438"/>
      <c r="AG4" s="438"/>
    </row>
    <row r="5" spans="1:33" ht="15" customHeight="1" x14ac:dyDescent="0.55000000000000004">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 customHeight="1" x14ac:dyDescent="0.55000000000000004">
      <c r="A6" s="3"/>
      <c r="B6" s="3"/>
      <c r="C6" s="3"/>
      <c r="D6" s="3"/>
      <c r="E6" s="3"/>
      <c r="F6" s="3"/>
      <c r="G6" s="3"/>
      <c r="H6" s="3"/>
      <c r="I6" s="3"/>
      <c r="J6" s="3"/>
      <c r="K6" s="3"/>
      <c r="L6" s="3"/>
      <c r="M6" s="3"/>
      <c r="N6" s="3"/>
      <c r="O6" s="462" t="s">
        <v>67</v>
      </c>
      <c r="P6" s="433" t="s">
        <v>7</v>
      </c>
      <c r="Q6" s="433"/>
      <c r="R6" s="433"/>
      <c r="S6" s="307"/>
      <c r="T6" s="4" t="s">
        <v>8</v>
      </c>
      <c r="U6" s="563" t="str">
        <f>IF(★入力シート!G18="○",★入力シート!G6,IF(★入力シート!G18="✕",★入力シート!G20,""))</f>
        <v/>
      </c>
      <c r="V6" s="563"/>
      <c r="W6" s="563"/>
      <c r="X6" s="563"/>
      <c r="Y6" s="563"/>
      <c r="Z6" s="563"/>
      <c r="AA6" s="563"/>
      <c r="AB6" s="563"/>
      <c r="AC6" s="563"/>
      <c r="AD6" s="563"/>
      <c r="AE6" s="563"/>
      <c r="AF6" s="563"/>
      <c r="AG6" s="564"/>
    </row>
    <row r="7" spans="1:33" ht="20.149999999999999" customHeight="1" x14ac:dyDescent="0.55000000000000004">
      <c r="A7" s="3"/>
      <c r="B7" s="3"/>
      <c r="C7" s="3"/>
      <c r="D7" s="3"/>
      <c r="E7" s="3"/>
      <c r="F7" s="3"/>
      <c r="G7" s="3"/>
      <c r="H7" s="3"/>
      <c r="I7" s="3"/>
      <c r="J7" s="3"/>
      <c r="K7" s="3"/>
      <c r="L7" s="3"/>
      <c r="M7" s="3"/>
      <c r="N7" s="3"/>
      <c r="O7" s="463"/>
      <c r="P7" s="433"/>
      <c r="Q7" s="433"/>
      <c r="R7" s="433"/>
      <c r="S7" s="433"/>
      <c r="T7" s="565" t="str">
        <f>IF(★入力シート!G18="○",★入力シート!G7,IF(★入力シート!G18="✕",★入力シート!G21,""))</f>
        <v/>
      </c>
      <c r="U7" s="566"/>
      <c r="V7" s="566"/>
      <c r="W7" s="566"/>
      <c r="X7" s="566"/>
      <c r="Y7" s="566"/>
      <c r="Z7" s="566"/>
      <c r="AA7" s="566"/>
      <c r="AB7" s="566"/>
      <c r="AC7" s="566"/>
      <c r="AD7" s="566"/>
      <c r="AE7" s="566"/>
      <c r="AF7" s="566"/>
      <c r="AG7" s="567"/>
    </row>
    <row r="8" spans="1:33" ht="20.149999999999999" customHeight="1" x14ac:dyDescent="0.55000000000000004">
      <c r="A8" s="3"/>
      <c r="B8" s="3"/>
      <c r="C8" s="3"/>
      <c r="D8" s="3"/>
      <c r="E8" s="3"/>
      <c r="F8" s="3"/>
      <c r="G8" s="3"/>
      <c r="H8" s="3"/>
      <c r="I8" s="3"/>
      <c r="J8" s="3"/>
      <c r="K8" s="3"/>
      <c r="L8" s="3"/>
      <c r="M8" s="3"/>
      <c r="N8" s="3"/>
      <c r="O8" s="464"/>
      <c r="P8" s="475" t="s">
        <v>10</v>
      </c>
      <c r="Q8" s="475"/>
      <c r="R8" s="475"/>
      <c r="S8" s="475"/>
      <c r="T8" s="550" t="str">
        <f>IF(★入力シート!G18="○",★入力シート!G9,IF(★入力シート!G18="✕",★入力シート!G23,""))</f>
        <v/>
      </c>
      <c r="U8" s="551"/>
      <c r="V8" s="551"/>
      <c r="W8" s="551"/>
      <c r="X8" s="551"/>
      <c r="Y8" s="551"/>
      <c r="Z8" s="551"/>
      <c r="AA8" s="551"/>
      <c r="AB8" s="551"/>
      <c r="AC8" s="551"/>
      <c r="AD8" s="551"/>
      <c r="AE8" s="551"/>
      <c r="AF8" s="551"/>
      <c r="AG8" s="552"/>
    </row>
    <row r="9" spans="1:33" ht="15" customHeight="1" x14ac:dyDescent="0.55000000000000004">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row>
    <row r="10" spans="1:33" ht="15" customHeight="1" x14ac:dyDescent="0.55000000000000004">
      <c r="A10" s="485" t="s">
        <v>332</v>
      </c>
      <c r="B10" s="485"/>
      <c r="C10" s="485"/>
      <c r="D10" s="485"/>
      <c r="E10" s="485"/>
      <c r="F10" s="485"/>
      <c r="G10" s="485"/>
      <c r="H10" s="485"/>
      <c r="I10" s="485"/>
      <c r="J10" s="485"/>
      <c r="K10" s="485"/>
      <c r="L10" s="485"/>
      <c r="M10" s="485"/>
      <c r="N10" s="485"/>
      <c r="O10" s="485"/>
      <c r="P10" s="485"/>
      <c r="Q10" s="485"/>
      <c r="R10" s="485"/>
      <c r="S10" s="485"/>
      <c r="T10" s="485"/>
      <c r="U10" s="485"/>
      <c r="V10" s="485"/>
      <c r="W10" s="485"/>
      <c r="X10" s="485"/>
      <c r="Y10" s="485"/>
      <c r="Z10" s="485"/>
      <c r="AA10" s="485"/>
      <c r="AB10" s="485"/>
      <c r="AC10" s="485"/>
      <c r="AD10" s="485"/>
      <c r="AE10" s="485"/>
      <c r="AF10" s="485"/>
    </row>
    <row r="11" spans="1:33" ht="15" customHeight="1" x14ac:dyDescent="0.55000000000000004"/>
    <row r="12" spans="1:33" ht="15" customHeight="1" x14ac:dyDescent="0.55000000000000004">
      <c r="B12" s="509" t="s">
        <v>1</v>
      </c>
      <c r="C12" s="509"/>
      <c r="D12" s="561">
        <f>★入力シート!G147</f>
        <v>0</v>
      </c>
      <c r="E12" s="561"/>
      <c r="F12" s="2" t="s">
        <v>2</v>
      </c>
      <c r="G12" s="561">
        <f>★入力シート!G148</f>
        <v>0</v>
      </c>
      <c r="H12" s="561"/>
      <c r="I12" s="2" t="s">
        <v>3</v>
      </c>
      <c r="J12" s="561">
        <f>★入力シート!G149</f>
        <v>0</v>
      </c>
      <c r="K12" s="561"/>
      <c r="L12" s="509" t="s">
        <v>68</v>
      </c>
      <c r="M12" s="509"/>
      <c r="N12" s="509"/>
      <c r="O12" s="562"/>
      <c r="P12" s="562"/>
      <c r="Q12" s="540" t="s">
        <v>571</v>
      </c>
      <c r="R12" s="540"/>
      <c r="S12" s="540"/>
      <c r="T12" s="540"/>
      <c r="U12" s="540"/>
      <c r="V12" s="540"/>
      <c r="W12" s="540"/>
      <c r="X12" s="561">
        <f>★入力シート!G150</f>
        <v>0</v>
      </c>
      <c r="Y12" s="561"/>
      <c r="Z12" s="561"/>
      <c r="AA12" s="509" t="s">
        <v>69</v>
      </c>
      <c r="AB12" s="509"/>
      <c r="AC12" s="509"/>
      <c r="AD12" s="509"/>
      <c r="AE12" s="509"/>
      <c r="AF12" s="509"/>
      <c r="AG12" s="509"/>
    </row>
    <row r="13" spans="1:33" ht="15" customHeight="1" x14ac:dyDescent="0.55000000000000004">
      <c r="A13" s="541" t="s">
        <v>333</v>
      </c>
      <c r="B13" s="541"/>
      <c r="C13" s="541"/>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541"/>
      <c r="AF13" s="541"/>
      <c r="AG13" s="541"/>
    </row>
    <row r="14" spans="1:33" ht="15" customHeight="1" x14ac:dyDescent="0.55000000000000004">
      <c r="A14" s="541"/>
      <c r="B14" s="541"/>
      <c r="C14" s="541"/>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541"/>
      <c r="AF14" s="541"/>
      <c r="AG14" s="541"/>
    </row>
    <row r="15" spans="1:33" ht="15" customHeight="1" x14ac:dyDescent="0.55000000000000004">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 customHeight="1" x14ac:dyDescent="0.55000000000000004">
      <c r="A16" s="509" t="s">
        <v>49</v>
      </c>
      <c r="B16" s="509"/>
      <c r="C16" s="509"/>
      <c r="D16" s="509"/>
      <c r="E16" s="509"/>
      <c r="F16" s="509"/>
      <c r="G16" s="509"/>
      <c r="H16" s="509"/>
      <c r="I16" s="509"/>
      <c r="J16" s="509"/>
      <c r="K16" s="509"/>
      <c r="L16" s="509"/>
      <c r="M16" s="509"/>
      <c r="N16" s="509"/>
      <c r="O16" s="509"/>
      <c r="P16" s="509"/>
      <c r="Q16" s="509"/>
      <c r="R16" s="509"/>
      <c r="S16" s="509"/>
      <c r="T16" s="509"/>
      <c r="U16" s="509"/>
      <c r="V16" s="509"/>
      <c r="W16" s="509"/>
      <c r="X16" s="509"/>
      <c r="Y16" s="509"/>
      <c r="Z16" s="509"/>
      <c r="AA16" s="509"/>
      <c r="AB16" s="509"/>
      <c r="AC16" s="509"/>
      <c r="AD16" s="509"/>
      <c r="AE16" s="509"/>
      <c r="AF16" s="509"/>
      <c r="AG16" s="509"/>
    </row>
    <row r="17" spans="1:33" ht="15" customHeight="1" x14ac:dyDescent="0.55000000000000004">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 customHeight="1" x14ac:dyDescent="0.55000000000000004">
      <c r="A18" s="438" t="s">
        <v>70</v>
      </c>
      <c r="B18" s="438"/>
      <c r="C18" s="438"/>
      <c r="D18" s="438"/>
      <c r="E18" s="438"/>
      <c r="F18" s="438"/>
      <c r="G18" s="438"/>
      <c r="H18" s="438"/>
      <c r="I18" s="438"/>
      <c r="J18" s="438"/>
      <c r="K18" s="438"/>
      <c r="L18" s="438"/>
      <c r="M18" s="438"/>
      <c r="N18" s="438"/>
      <c r="O18" s="438"/>
      <c r="P18" s="438"/>
      <c r="Q18" s="438"/>
      <c r="R18" s="438"/>
      <c r="S18" s="438"/>
      <c r="T18" s="438"/>
      <c r="U18" s="438"/>
      <c r="V18" s="438"/>
      <c r="W18" s="438"/>
      <c r="X18" s="438"/>
      <c r="Y18" s="438"/>
      <c r="Z18" s="438"/>
      <c r="AA18" s="438"/>
      <c r="AB18" s="438"/>
      <c r="AC18" s="438"/>
      <c r="AD18" s="438"/>
      <c r="AE18" s="438"/>
      <c r="AF18" s="438"/>
      <c r="AG18" s="438"/>
    </row>
    <row r="19" spans="1:33" ht="5.15" customHeight="1" x14ac:dyDescent="0.55000000000000004">
      <c r="A19" s="3"/>
      <c r="B19" s="3"/>
      <c r="C19" s="3"/>
      <c r="D19" s="3"/>
      <c r="E19" s="3"/>
      <c r="F19" s="3"/>
      <c r="G19" s="3"/>
      <c r="H19" s="3"/>
      <c r="I19" s="3"/>
    </row>
    <row r="20" spans="1:33" ht="15" customHeight="1" x14ac:dyDescent="0.55000000000000004">
      <c r="A20" s="3"/>
      <c r="B20" s="3"/>
      <c r="C20" s="3"/>
      <c r="D20" s="3"/>
      <c r="E20" s="3"/>
      <c r="F20" s="3"/>
      <c r="G20" s="3"/>
      <c r="H20" s="3"/>
      <c r="I20" s="3"/>
      <c r="J20" s="553">
        <f>★入力シート!G53</f>
        <v>0</v>
      </c>
      <c r="K20" s="553"/>
      <c r="L20" s="553"/>
      <c r="M20" s="553"/>
      <c r="N20" s="553"/>
      <c r="O20" s="553"/>
      <c r="P20" s="553"/>
      <c r="Q20" s="553"/>
      <c r="R20" s="553"/>
      <c r="S20" s="553"/>
      <c r="T20" s="553"/>
      <c r="U20" s="481" t="s">
        <v>317</v>
      </c>
      <c r="V20" s="481"/>
      <c r="W20" s="481"/>
      <c r="X20" s="481"/>
      <c r="Y20" s="481"/>
      <c r="Z20" s="481"/>
      <c r="AA20" s="481"/>
      <c r="AB20" s="481"/>
    </row>
    <row r="21" spans="1:33" ht="15" customHeight="1" x14ac:dyDescent="0.55000000000000004">
      <c r="A21" s="3"/>
      <c r="B21" s="3"/>
      <c r="C21" s="3"/>
      <c r="D21" s="3"/>
      <c r="E21" s="3"/>
      <c r="F21" s="3"/>
      <c r="G21" s="3"/>
      <c r="H21" s="3"/>
      <c r="I21" s="3"/>
    </row>
    <row r="22" spans="1:33" ht="15" customHeight="1" x14ac:dyDescent="0.55000000000000004">
      <c r="A22" s="438" t="s">
        <v>77</v>
      </c>
      <c r="B22" s="438"/>
      <c r="C22" s="438"/>
      <c r="D22" s="438"/>
      <c r="E22" s="438"/>
      <c r="F22" s="438"/>
      <c r="G22" s="438"/>
      <c r="H22" s="438"/>
      <c r="I22" s="438"/>
      <c r="J22" s="438"/>
      <c r="K22" s="438"/>
      <c r="L22" s="438"/>
      <c r="M22" s="438"/>
      <c r="N22" s="438"/>
      <c r="O22" s="438"/>
      <c r="P22" s="438"/>
      <c r="Q22" s="438"/>
      <c r="R22" s="438"/>
      <c r="S22" s="438"/>
      <c r="T22" s="438"/>
      <c r="U22" s="438"/>
      <c r="V22" s="438"/>
      <c r="W22" s="438"/>
      <c r="X22" s="438"/>
      <c r="Y22" s="438"/>
      <c r="Z22" s="438"/>
      <c r="AA22" s="438"/>
      <c r="AB22" s="438"/>
      <c r="AC22" s="438"/>
      <c r="AD22" s="438"/>
      <c r="AE22" s="438"/>
      <c r="AF22" s="438"/>
      <c r="AG22" s="438"/>
    </row>
    <row r="23" spans="1:33" ht="5.15" customHeight="1" x14ac:dyDescent="0.55000000000000004">
      <c r="A23" s="3"/>
      <c r="B23" s="3"/>
      <c r="C23" s="3"/>
      <c r="D23" s="3"/>
      <c r="E23" s="3"/>
      <c r="F23" s="3"/>
      <c r="G23" s="3"/>
      <c r="H23" s="3"/>
      <c r="I23" s="3"/>
    </row>
    <row r="24" spans="1:33" ht="15" customHeight="1" x14ac:dyDescent="0.55000000000000004">
      <c r="A24" s="3"/>
      <c r="B24" s="3"/>
      <c r="C24" s="3"/>
      <c r="D24" s="3"/>
      <c r="E24" s="3"/>
      <c r="F24" s="3"/>
      <c r="G24" s="3"/>
      <c r="H24" s="3"/>
      <c r="I24" s="3"/>
      <c r="J24" s="481" t="s">
        <v>1</v>
      </c>
      <c r="K24" s="481"/>
      <c r="L24" s="553">
        <f>★入力シート!G167</f>
        <v>0</v>
      </c>
      <c r="M24" s="553"/>
      <c r="N24" s="20" t="s">
        <v>2</v>
      </c>
      <c r="O24" s="553">
        <f>★入力シート!G168</f>
        <v>0</v>
      </c>
      <c r="P24" s="553"/>
      <c r="Q24" s="20" t="s">
        <v>3</v>
      </c>
      <c r="R24" s="553">
        <f>★入力シート!G169</f>
        <v>0</v>
      </c>
      <c r="S24" s="553"/>
      <c r="T24" s="20" t="s">
        <v>4</v>
      </c>
      <c r="U24" s="12"/>
      <c r="V24" s="12"/>
    </row>
    <row r="25" spans="1:33" ht="15" customHeight="1" x14ac:dyDescent="0.55000000000000004">
      <c r="A25" s="3"/>
      <c r="B25" s="3"/>
      <c r="C25" s="3"/>
      <c r="D25" s="3"/>
      <c r="E25" s="3"/>
      <c r="F25" s="3"/>
      <c r="G25" s="3"/>
      <c r="H25" s="3"/>
      <c r="I25" s="3"/>
    </row>
    <row r="26" spans="1:33" ht="15" customHeight="1" x14ac:dyDescent="0.55000000000000004">
      <c r="A26" s="438" t="s">
        <v>72</v>
      </c>
      <c r="B26" s="438"/>
      <c r="C26" s="438"/>
      <c r="D26" s="438"/>
      <c r="E26" s="438"/>
      <c r="F26" s="438"/>
      <c r="G26" s="438"/>
      <c r="H26" s="438"/>
      <c r="I26" s="438"/>
      <c r="J26" s="438"/>
      <c r="K26" s="438"/>
      <c r="L26" s="438"/>
      <c r="M26" s="438"/>
      <c r="N26" s="438"/>
      <c r="O26" s="438"/>
      <c r="P26" s="438"/>
      <c r="Q26" s="438"/>
      <c r="R26" s="438"/>
      <c r="S26" s="438"/>
      <c r="T26" s="438"/>
      <c r="U26" s="438"/>
      <c r="V26" s="438"/>
      <c r="W26" s="438"/>
      <c r="X26" s="438"/>
      <c r="Y26" s="438"/>
      <c r="Z26" s="438"/>
      <c r="AA26" s="438"/>
      <c r="AB26" s="438"/>
      <c r="AC26" s="438"/>
      <c r="AD26" s="438"/>
      <c r="AE26" s="438"/>
      <c r="AF26" s="438"/>
      <c r="AG26" s="438"/>
    </row>
    <row r="27" spans="1:33" ht="5.15" customHeight="1" x14ac:dyDescent="0.55000000000000004">
      <c r="A27" s="3"/>
      <c r="B27" s="3"/>
      <c r="C27" s="3"/>
      <c r="D27" s="3"/>
      <c r="E27" s="3"/>
      <c r="F27" s="3"/>
      <c r="G27" s="3"/>
      <c r="H27" s="3"/>
      <c r="I27" s="3"/>
    </row>
    <row r="28" spans="1:33" ht="20.149999999999999" customHeight="1" x14ac:dyDescent="0.55000000000000004">
      <c r="A28" s="547" t="s">
        <v>73</v>
      </c>
      <c r="B28" s="548"/>
      <c r="C28" s="548"/>
      <c r="D28" s="548"/>
      <c r="E28" s="548"/>
      <c r="F28" s="549"/>
      <c r="G28" s="550" t="str">
        <f>IF(★入力シート!G36&lt;&gt;"",★入力シート!G36,IF(★入力シート!G157&lt;&gt;"",★入力シート!G157,""))</f>
        <v/>
      </c>
      <c r="H28" s="551"/>
      <c r="I28" s="551"/>
      <c r="J28" s="551"/>
      <c r="K28" s="551"/>
      <c r="L28" s="551"/>
      <c r="M28" s="551"/>
      <c r="N28" s="551"/>
      <c r="O28" s="551"/>
      <c r="P28" s="551"/>
      <c r="Q28" s="551"/>
      <c r="R28" s="551"/>
      <c r="S28" s="551"/>
      <c r="T28" s="551"/>
      <c r="U28" s="551"/>
      <c r="V28" s="551"/>
      <c r="W28" s="551"/>
      <c r="X28" s="551"/>
      <c r="Y28" s="551"/>
      <c r="Z28" s="551"/>
      <c r="AA28" s="551"/>
      <c r="AB28" s="551"/>
      <c r="AC28" s="551"/>
      <c r="AD28" s="551"/>
      <c r="AE28" s="551"/>
      <c r="AF28" s="551"/>
      <c r="AG28" s="552"/>
    </row>
    <row r="29" spans="1:33" ht="20.149999999999999" customHeight="1" x14ac:dyDescent="0.55000000000000004">
      <c r="A29" s="547" t="s">
        <v>78</v>
      </c>
      <c r="B29" s="548"/>
      <c r="C29" s="548"/>
      <c r="D29" s="548"/>
      <c r="E29" s="548"/>
      <c r="F29" s="549"/>
      <c r="G29" s="8" t="s">
        <v>79</v>
      </c>
      <c r="H29" s="780" t="str">
        <f>IF(★入力シート!G38&lt;&gt;"",★入力シート!G38,IF(★入力シート!G159&lt;&gt;"",★入力シート!G159,""))</f>
        <v/>
      </c>
      <c r="I29" s="780"/>
      <c r="J29" s="780"/>
      <c r="K29" s="780"/>
      <c r="L29" s="780"/>
      <c r="M29" s="780"/>
      <c r="N29" s="780"/>
      <c r="O29" s="780"/>
      <c r="P29" s="780"/>
      <c r="Q29" s="780"/>
      <c r="R29" s="780"/>
      <c r="S29" s="780"/>
      <c r="T29" s="780"/>
      <c r="U29" s="780"/>
      <c r="V29" s="780"/>
      <c r="W29" s="780"/>
      <c r="X29" s="780"/>
      <c r="Y29" s="780"/>
      <c r="Z29" s="780"/>
      <c r="AA29" s="780"/>
      <c r="AB29" s="780"/>
      <c r="AC29" s="780"/>
      <c r="AD29" s="780"/>
      <c r="AE29" s="780"/>
      <c r="AF29" s="780"/>
      <c r="AG29" s="781"/>
    </row>
    <row r="30" spans="1:33" ht="20.149999999999999" customHeight="1" x14ac:dyDescent="0.55000000000000004">
      <c r="A30" s="547"/>
      <c r="B30" s="548"/>
      <c r="C30" s="548"/>
      <c r="D30" s="548"/>
      <c r="E30" s="548"/>
      <c r="F30" s="549"/>
      <c r="G30" s="565" t="str">
        <f>IF(★入力シート!G37&lt;&gt;"",★入力シート!G37,IF(★入力シート!G158&lt;&gt;"",★入力シート!G158,""))</f>
        <v/>
      </c>
      <c r="H30" s="566"/>
      <c r="I30" s="566"/>
      <c r="J30" s="566"/>
      <c r="K30" s="566"/>
      <c r="L30" s="566"/>
      <c r="M30" s="566"/>
      <c r="N30" s="566"/>
      <c r="O30" s="566"/>
      <c r="P30" s="566"/>
      <c r="Q30" s="566"/>
      <c r="R30" s="566"/>
      <c r="S30" s="566"/>
      <c r="T30" s="566"/>
      <c r="U30" s="566"/>
      <c r="V30" s="566"/>
      <c r="W30" s="566"/>
      <c r="X30" s="566"/>
      <c r="Y30" s="566"/>
      <c r="Z30" s="566"/>
      <c r="AA30" s="566"/>
      <c r="AB30" s="566"/>
      <c r="AC30" s="566"/>
      <c r="AD30" s="566"/>
      <c r="AE30" s="566"/>
      <c r="AF30" s="566"/>
      <c r="AG30" s="567"/>
    </row>
    <row r="31" spans="1:33" ht="20.149999999999999" customHeight="1" x14ac:dyDescent="0.55000000000000004">
      <c r="A31" s="22"/>
      <c r="B31" s="22"/>
      <c r="C31" s="22"/>
      <c r="D31" s="22"/>
      <c r="E31" s="22"/>
      <c r="F31" s="22"/>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row>
    <row r="32" spans="1:33" ht="20.149999999999999" customHeight="1" x14ac:dyDescent="0.55000000000000004">
      <c r="A32" s="438" t="s">
        <v>80</v>
      </c>
      <c r="B32" s="438"/>
      <c r="C32" s="438"/>
      <c r="D32" s="438"/>
      <c r="E32" s="438"/>
      <c r="F32" s="438"/>
      <c r="G32" s="438"/>
      <c r="H32" s="438"/>
      <c r="I32" s="438"/>
      <c r="J32" s="438"/>
      <c r="K32" s="438"/>
      <c r="L32" s="438"/>
      <c r="M32" s="438"/>
      <c r="N32" s="438"/>
      <c r="O32" s="438"/>
      <c r="P32" s="438"/>
      <c r="Q32" s="438"/>
      <c r="R32" s="438"/>
      <c r="S32" s="438"/>
      <c r="T32" s="438"/>
      <c r="U32" s="438"/>
      <c r="V32" s="438"/>
      <c r="W32" s="438"/>
      <c r="X32" s="438"/>
      <c r="Y32" s="438"/>
      <c r="Z32" s="438"/>
      <c r="AA32" s="438"/>
      <c r="AB32" s="438"/>
      <c r="AC32" s="438"/>
      <c r="AD32" s="438"/>
      <c r="AE32" s="438"/>
      <c r="AF32" s="438"/>
      <c r="AG32" s="438"/>
    </row>
    <row r="33" spans="1:34" ht="5.15" customHeight="1" x14ac:dyDescent="0.55000000000000004">
      <c r="A33" s="22"/>
      <c r="B33" s="22"/>
      <c r="C33" s="22"/>
      <c r="D33" s="22"/>
      <c r="E33" s="22"/>
      <c r="F33" s="22"/>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row>
    <row r="34" spans="1:34" ht="15" customHeight="1" x14ac:dyDescent="0.55000000000000004">
      <c r="A34" s="488"/>
      <c r="B34" s="488"/>
      <c r="C34" s="488"/>
      <c r="D34" s="488"/>
      <c r="E34" s="488"/>
      <c r="F34" s="488"/>
      <c r="G34" s="481" t="s">
        <v>1</v>
      </c>
      <c r="H34" s="481"/>
      <c r="I34" s="553">
        <f>★入力シート!G151</f>
        <v>0</v>
      </c>
      <c r="J34" s="553"/>
      <c r="K34" s="20" t="s">
        <v>2</v>
      </c>
      <c r="L34" s="553">
        <f>★入力シート!G152</f>
        <v>0</v>
      </c>
      <c r="M34" s="553"/>
      <c r="N34" s="20" t="s">
        <v>3</v>
      </c>
      <c r="O34" s="553">
        <f>★入力シート!G153</f>
        <v>0</v>
      </c>
      <c r="P34" s="553"/>
      <c r="Q34" s="20" t="s">
        <v>4</v>
      </c>
      <c r="R34" s="23" t="s">
        <v>42</v>
      </c>
      <c r="S34" s="481" t="s">
        <v>1</v>
      </c>
      <c r="T34" s="782"/>
      <c r="U34" s="553">
        <f>★入力シート!G167</f>
        <v>0</v>
      </c>
      <c r="V34" s="553"/>
      <c r="W34" s="20" t="s">
        <v>2</v>
      </c>
      <c r="X34" s="553">
        <f>★入力シート!G168</f>
        <v>0</v>
      </c>
      <c r="Y34" s="553"/>
      <c r="Z34" s="20" t="s">
        <v>3</v>
      </c>
      <c r="AA34" s="553">
        <f>★入力シート!G169</f>
        <v>0</v>
      </c>
      <c r="AB34" s="553"/>
      <c r="AC34" s="20" t="s">
        <v>4</v>
      </c>
      <c r="AD34" s="19"/>
      <c r="AE34" s="19"/>
      <c r="AF34" s="19"/>
      <c r="AG34" s="19"/>
    </row>
    <row r="35" spans="1:34" ht="15" customHeight="1" x14ac:dyDescent="0.55000000000000004">
      <c r="A35" s="3"/>
      <c r="B35" s="3"/>
      <c r="C35" s="3"/>
      <c r="D35" s="3"/>
      <c r="E35" s="3"/>
      <c r="F35" s="3"/>
      <c r="G35" s="3"/>
    </row>
    <row r="36" spans="1:34" ht="15" customHeight="1" x14ac:dyDescent="0.55000000000000004">
      <c r="A36" s="438" t="s">
        <v>81</v>
      </c>
      <c r="B36" s="438"/>
      <c r="C36" s="438"/>
      <c r="D36" s="438"/>
      <c r="E36" s="438"/>
      <c r="F36" s="438"/>
      <c r="G36" s="438"/>
      <c r="H36" s="438"/>
      <c r="I36" s="438"/>
      <c r="J36" s="438"/>
      <c r="K36" s="438"/>
      <c r="L36" s="438"/>
      <c r="M36" s="438"/>
      <c r="N36" s="438"/>
      <c r="O36" s="438"/>
      <c r="P36" s="438"/>
      <c r="Q36" s="438"/>
      <c r="R36" s="438"/>
      <c r="S36" s="438"/>
      <c r="T36" s="438"/>
      <c r="U36" s="438"/>
      <c r="V36" s="438"/>
      <c r="W36" s="438"/>
      <c r="X36" s="438"/>
      <c r="Y36" s="438"/>
      <c r="Z36" s="438"/>
      <c r="AA36" s="438"/>
      <c r="AB36" s="438"/>
      <c r="AC36" s="438"/>
      <c r="AD36" s="438"/>
      <c r="AE36" s="438"/>
      <c r="AF36" s="438"/>
      <c r="AG36" s="438"/>
    </row>
    <row r="37" spans="1:34" ht="5.15" customHeight="1" x14ac:dyDescent="0.55000000000000004">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34" ht="15" customHeight="1" x14ac:dyDescent="0.55000000000000004">
      <c r="A38" s="438" t="s">
        <v>334</v>
      </c>
      <c r="B38" s="438"/>
      <c r="C38" s="438"/>
      <c r="D38" s="438"/>
      <c r="E38" s="438"/>
      <c r="F38" s="438"/>
      <c r="G38" s="438"/>
      <c r="H38" s="438"/>
      <c r="I38" s="438"/>
      <c r="J38" s="438"/>
      <c r="K38" s="438"/>
      <c r="L38" s="438"/>
      <c r="M38" s="438"/>
      <c r="N38" s="438"/>
      <c r="O38" s="438"/>
      <c r="P38" s="438"/>
      <c r="Q38" s="438"/>
      <c r="R38" s="438"/>
      <c r="S38" s="438"/>
      <c r="T38" s="438"/>
      <c r="U38" s="438"/>
      <c r="V38" s="438"/>
      <c r="W38" s="438"/>
      <c r="X38" s="438"/>
      <c r="Y38" s="438"/>
      <c r="Z38" s="438"/>
      <c r="AA38" s="438"/>
      <c r="AB38" s="438"/>
      <c r="AC38" s="438"/>
      <c r="AD38" s="438"/>
      <c r="AE38" s="438"/>
      <c r="AF38" s="438"/>
      <c r="AG38" s="438"/>
    </row>
    <row r="39" spans="1:34" s="161" customFormat="1" ht="15" customHeight="1" x14ac:dyDescent="0.55000000000000004">
      <c r="A39" s="438"/>
      <c r="B39" s="438"/>
      <c r="C39" s="438"/>
      <c r="D39" s="438"/>
      <c r="E39" s="438"/>
      <c r="F39" s="438"/>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38"/>
      <c r="AF39" s="438"/>
      <c r="AG39" s="438"/>
    </row>
    <row r="40" spans="1:34" ht="15" customHeight="1" x14ac:dyDescent="0.55000000000000004">
      <c r="A40" s="438" t="s">
        <v>294</v>
      </c>
      <c r="B40" s="438"/>
      <c r="C40" s="438"/>
      <c r="D40" s="438"/>
      <c r="E40" s="438"/>
      <c r="F40" s="438"/>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c r="AE40" s="438"/>
      <c r="AF40" s="438"/>
      <c r="AG40" s="438"/>
    </row>
    <row r="41" spans="1:34" ht="15" customHeight="1" x14ac:dyDescent="0.55000000000000004">
      <c r="A41" s="438" t="s">
        <v>82</v>
      </c>
      <c r="B41" s="438"/>
      <c r="C41" s="438"/>
      <c r="D41" s="438"/>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row>
    <row r="42" spans="1:34" ht="15" customHeight="1" x14ac:dyDescent="0.55000000000000004">
      <c r="A42" s="438" t="s">
        <v>335</v>
      </c>
      <c r="B42" s="438"/>
      <c r="C42" s="438"/>
      <c r="D42" s="438"/>
      <c r="E42" s="438"/>
      <c r="F42" s="438"/>
      <c r="G42" s="438"/>
      <c r="H42" s="438"/>
      <c r="I42" s="438"/>
      <c r="J42" s="438"/>
      <c r="K42" s="438"/>
      <c r="L42" s="438"/>
      <c r="M42" s="438"/>
      <c r="N42" s="438"/>
      <c r="O42" s="438"/>
      <c r="P42" s="438"/>
      <c r="Q42" s="438"/>
      <c r="R42" s="438"/>
      <c r="S42" s="438"/>
      <c r="T42" s="438"/>
      <c r="U42" s="438"/>
      <c r="V42" s="438"/>
      <c r="W42" s="438"/>
      <c r="X42" s="438"/>
      <c r="Y42" s="438"/>
      <c r="Z42" s="438"/>
      <c r="AA42" s="438"/>
      <c r="AB42" s="438"/>
      <c r="AC42" s="438"/>
      <c r="AD42" s="438"/>
      <c r="AE42" s="438"/>
      <c r="AF42" s="438"/>
      <c r="AG42" s="438"/>
    </row>
    <row r="43" spans="1:34" ht="15" customHeight="1" x14ac:dyDescent="0.55000000000000004">
      <c r="A43" s="438" t="s">
        <v>83</v>
      </c>
      <c r="B43" s="438"/>
      <c r="C43" s="438"/>
      <c r="D43" s="438"/>
      <c r="E43" s="438"/>
      <c r="F43" s="438"/>
      <c r="G43" s="438"/>
      <c r="H43" s="438"/>
      <c r="I43" s="438"/>
      <c r="J43" s="438"/>
      <c r="K43" s="438"/>
      <c r="L43" s="438"/>
      <c r="M43" s="438"/>
      <c r="N43" s="438"/>
      <c r="O43" s="438"/>
      <c r="P43" s="438"/>
      <c r="Q43" s="438"/>
      <c r="R43" s="438"/>
      <c r="S43" s="438"/>
      <c r="T43" s="438"/>
      <c r="U43" s="438"/>
      <c r="V43" s="438"/>
      <c r="W43" s="438"/>
      <c r="X43" s="438"/>
      <c r="Y43" s="438"/>
      <c r="Z43" s="438"/>
      <c r="AA43" s="438"/>
      <c r="AB43" s="438"/>
      <c r="AC43" s="438"/>
      <c r="AD43" s="438"/>
      <c r="AE43" s="438"/>
      <c r="AF43" s="438"/>
      <c r="AG43" s="438"/>
    </row>
    <row r="44" spans="1:34" ht="15" customHeight="1" x14ac:dyDescent="0.55000000000000004">
      <c r="A44" s="438" t="s">
        <v>84</v>
      </c>
      <c r="B44" s="438"/>
      <c r="C44" s="438"/>
      <c r="D44" s="438"/>
      <c r="E44" s="438"/>
      <c r="F44" s="438"/>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row>
    <row r="45" spans="1:34" ht="15" customHeight="1" x14ac:dyDescent="0.55000000000000004">
      <c r="A45" s="460" t="s">
        <v>85</v>
      </c>
      <c r="B45" s="460"/>
      <c r="C45" s="460"/>
      <c r="D45" s="460"/>
      <c r="E45" s="460"/>
      <c r="F45" s="460"/>
      <c r="G45" s="460"/>
      <c r="H45" s="460"/>
      <c r="I45" s="460"/>
      <c r="J45" s="460"/>
      <c r="K45" s="460"/>
      <c r="L45" s="460"/>
      <c r="M45" s="460"/>
      <c r="N45" s="460"/>
      <c r="O45" s="460"/>
      <c r="P45" s="460"/>
      <c r="Q45" s="460"/>
      <c r="R45" s="460"/>
      <c r="S45" s="460"/>
      <c r="T45" s="460"/>
      <c r="U45" s="460"/>
      <c r="V45" s="460"/>
      <c r="W45" s="460"/>
      <c r="X45" s="460"/>
      <c r="Y45" s="460"/>
      <c r="Z45" s="460"/>
      <c r="AA45" s="460"/>
      <c r="AB45" s="460"/>
      <c r="AC45" s="460"/>
      <c r="AD45" s="460"/>
      <c r="AE45" s="460"/>
      <c r="AF45" s="460"/>
      <c r="AG45" s="460"/>
      <c r="AH45" s="15"/>
    </row>
    <row r="46" spans="1:34" ht="5.15" customHeight="1" x14ac:dyDescent="0.55000000000000004">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34" ht="15" customHeight="1" x14ac:dyDescent="0.55000000000000004">
      <c r="A47" s="775" t="s">
        <v>352</v>
      </c>
      <c r="B47" s="776"/>
      <c r="C47" s="776"/>
      <c r="D47" s="776"/>
      <c r="E47" s="776"/>
      <c r="F47" s="776"/>
      <c r="G47" s="776"/>
      <c r="H47" s="776"/>
      <c r="I47" s="776"/>
      <c r="J47" s="776"/>
      <c r="K47" s="776"/>
      <c r="L47" s="776"/>
      <c r="M47" s="776"/>
      <c r="N47" s="776"/>
      <c r="O47" s="776"/>
      <c r="P47" s="776"/>
      <c r="Q47" s="776"/>
      <c r="R47" s="776"/>
      <c r="S47" s="776"/>
      <c r="T47" s="776"/>
      <c r="U47" s="776"/>
      <c r="V47" s="776"/>
      <c r="W47" s="776"/>
      <c r="X47" s="776"/>
      <c r="Y47" s="776"/>
      <c r="Z47" s="776"/>
      <c r="AA47" s="776"/>
      <c r="AB47" s="776"/>
      <c r="AC47" s="776"/>
      <c r="AD47" s="776"/>
      <c r="AE47" s="776"/>
      <c r="AF47" s="776"/>
      <c r="AG47" s="777"/>
    </row>
    <row r="48" spans="1:34" ht="15" customHeight="1" x14ac:dyDescent="0.55000000000000004">
      <c r="A48" s="778" t="s">
        <v>353</v>
      </c>
      <c r="B48" s="460"/>
      <c r="C48" s="460"/>
      <c r="D48" s="460"/>
      <c r="E48" s="460"/>
      <c r="F48" s="460"/>
      <c r="G48" s="460"/>
      <c r="H48" s="460"/>
      <c r="I48" s="460"/>
      <c r="J48" s="460"/>
      <c r="K48" s="460"/>
      <c r="L48" s="460"/>
      <c r="M48" s="460"/>
      <c r="N48" s="460"/>
      <c r="O48" s="460"/>
      <c r="P48" s="460"/>
      <c r="Q48" s="460"/>
      <c r="R48" s="460"/>
      <c r="S48" s="460"/>
      <c r="T48" s="460"/>
      <c r="U48" s="460"/>
      <c r="V48" s="460"/>
      <c r="W48" s="460"/>
      <c r="X48" s="460"/>
      <c r="Y48" s="460"/>
      <c r="Z48" s="460"/>
      <c r="AA48" s="460"/>
      <c r="AB48" s="460"/>
      <c r="AC48" s="460"/>
      <c r="AD48" s="460"/>
      <c r="AE48" s="460"/>
      <c r="AF48" s="460"/>
      <c r="AG48" s="461"/>
    </row>
    <row r="49" spans="1:33" ht="15" customHeight="1" x14ac:dyDescent="0.55000000000000004">
      <c r="A49" s="778"/>
      <c r="B49" s="460"/>
      <c r="C49" s="460"/>
      <c r="D49" s="460"/>
      <c r="E49" s="460"/>
      <c r="F49" s="460"/>
      <c r="G49" s="460"/>
      <c r="H49" s="460"/>
      <c r="I49" s="460"/>
      <c r="J49" s="460"/>
      <c r="K49" s="460"/>
      <c r="L49" s="460"/>
      <c r="M49" s="460"/>
      <c r="N49" s="460"/>
      <c r="O49" s="460"/>
      <c r="P49" s="460"/>
      <c r="Q49" s="460"/>
      <c r="R49" s="460"/>
      <c r="S49" s="460"/>
      <c r="T49" s="460"/>
      <c r="U49" s="460"/>
      <c r="V49" s="460"/>
      <c r="W49" s="460"/>
      <c r="X49" s="460"/>
      <c r="Y49" s="460"/>
      <c r="Z49" s="460"/>
      <c r="AA49" s="460"/>
      <c r="AB49" s="460"/>
      <c r="AC49" s="460"/>
      <c r="AD49" s="460"/>
      <c r="AE49" s="460"/>
      <c r="AF49" s="460"/>
      <c r="AG49" s="461"/>
    </row>
    <row r="50" spans="1:33" ht="15" customHeight="1" x14ac:dyDescent="0.55000000000000004">
      <c r="A50" s="24"/>
      <c r="B50" s="9"/>
      <c r="C50" s="9"/>
      <c r="D50" s="12"/>
      <c r="E50" s="12"/>
      <c r="F50" s="12"/>
      <c r="G50" s="12"/>
      <c r="H50" s="12"/>
      <c r="I50" s="12"/>
      <c r="J50" s="12"/>
      <c r="K50" s="12"/>
      <c r="L50" s="12"/>
      <c r="M50" s="12"/>
      <c r="N50" s="12"/>
      <c r="O50" s="12"/>
      <c r="P50" s="12"/>
      <c r="Q50" s="12"/>
      <c r="R50" s="12"/>
      <c r="S50" s="12"/>
      <c r="T50" s="12"/>
      <c r="U50" s="12"/>
      <c r="V50" s="12"/>
      <c r="W50" s="488" t="s">
        <v>1</v>
      </c>
      <c r="X50" s="488"/>
      <c r="Y50" s="779">
        <f>★入力シート!G173</f>
        <v>0</v>
      </c>
      <c r="Z50" s="779"/>
      <c r="AA50" s="12" t="s">
        <v>2</v>
      </c>
      <c r="AB50" s="779">
        <f>★入力シート!G174</f>
        <v>0</v>
      </c>
      <c r="AC50" s="779"/>
      <c r="AD50" s="12" t="s">
        <v>3</v>
      </c>
      <c r="AE50" s="779">
        <f>★入力シート!G175</f>
        <v>0</v>
      </c>
      <c r="AF50" s="779"/>
      <c r="AG50" s="11" t="s">
        <v>4</v>
      </c>
    </row>
    <row r="51" spans="1:33" ht="20.149999999999999" customHeight="1" x14ac:dyDescent="0.55000000000000004">
      <c r="A51" s="24"/>
      <c r="B51" s="9"/>
      <c r="C51" s="9"/>
      <c r="D51" s="9"/>
      <c r="E51" s="488" t="s">
        <v>354</v>
      </c>
      <c r="F51" s="488"/>
      <c r="G51" s="488"/>
      <c r="H51" s="488"/>
      <c r="I51" s="488"/>
      <c r="J51" s="488"/>
      <c r="K51" s="488"/>
      <c r="L51" s="488"/>
      <c r="M51" s="488"/>
      <c r="N51" s="488"/>
      <c r="O51" s="488"/>
      <c r="P51" s="488" t="s">
        <v>10</v>
      </c>
      <c r="Q51" s="488"/>
      <c r="R51" s="488"/>
      <c r="S51" s="488"/>
      <c r="T51" s="664">
        <f>別紙1!L7</f>
        <v>0</v>
      </c>
      <c r="U51" s="664"/>
      <c r="V51" s="664"/>
      <c r="W51" s="664"/>
      <c r="X51" s="664"/>
      <c r="Y51" s="664"/>
      <c r="Z51" s="664"/>
      <c r="AA51" s="664"/>
      <c r="AB51" s="664"/>
      <c r="AC51" s="664"/>
      <c r="AD51" s="664"/>
      <c r="AE51" s="664"/>
      <c r="AF51" s="664"/>
      <c r="AG51" s="774"/>
    </row>
    <row r="52" spans="1:33" ht="5.15" customHeight="1" x14ac:dyDescent="0.55000000000000004">
      <c r="A52" s="24"/>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25"/>
    </row>
    <row r="53" spans="1:33" ht="15" customHeight="1" x14ac:dyDescent="0.55000000000000004">
      <c r="A53" s="24"/>
      <c r="B53" s="9"/>
      <c r="C53" s="9"/>
      <c r="D53" s="9"/>
      <c r="E53" s="460" t="s">
        <v>86</v>
      </c>
      <c r="F53" s="460"/>
      <c r="G53" s="460"/>
      <c r="H53" s="460"/>
      <c r="I53" s="460"/>
      <c r="J53" s="460"/>
      <c r="K53" s="9"/>
      <c r="L53" s="9"/>
      <c r="M53" s="9"/>
      <c r="N53" s="9"/>
      <c r="O53" s="9"/>
      <c r="P53" s="9" t="s">
        <v>87</v>
      </c>
      <c r="Q53" s="73" t="str">
        <f>IF(★入力シート!G101="一級建築士","✓","")</f>
        <v/>
      </c>
      <c r="R53" s="488" t="s">
        <v>88</v>
      </c>
      <c r="S53" s="488"/>
      <c r="T53" s="9" t="s">
        <v>89</v>
      </c>
      <c r="U53" s="73" t="str">
        <f>IF(★入力シート!G101="二級建築士","✓","")</f>
        <v/>
      </c>
      <c r="V53" s="488" t="s">
        <v>90</v>
      </c>
      <c r="W53" s="488"/>
      <c r="X53" s="9" t="s">
        <v>91</v>
      </c>
      <c r="Y53" s="73" t="str">
        <f>IF(★入力シート!G101="木造建築士","✓","")</f>
        <v/>
      </c>
      <c r="Z53" s="488" t="s">
        <v>92</v>
      </c>
      <c r="AA53" s="488"/>
      <c r="AB53" s="9" t="s">
        <v>93</v>
      </c>
      <c r="AC53" s="488" t="s">
        <v>94</v>
      </c>
      <c r="AD53" s="488"/>
      <c r="AE53" s="488"/>
      <c r="AF53" s="12"/>
      <c r="AG53" s="11"/>
    </row>
    <row r="54" spans="1:33" ht="5.15" customHeight="1" x14ac:dyDescent="0.55000000000000004">
      <c r="A54" s="24"/>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25"/>
    </row>
    <row r="55" spans="1:33" ht="20.149999999999999" customHeight="1" x14ac:dyDescent="0.55000000000000004">
      <c r="A55" s="26"/>
      <c r="B55" s="10"/>
      <c r="C55" s="10"/>
      <c r="D55" s="10"/>
      <c r="E55" s="20"/>
      <c r="F55" s="20"/>
      <c r="G55" s="20"/>
      <c r="H55" s="20"/>
      <c r="I55" s="20"/>
      <c r="J55" s="20"/>
      <c r="K55" s="20"/>
      <c r="L55" s="20"/>
      <c r="M55" s="20"/>
      <c r="N55" s="10" t="s">
        <v>243</v>
      </c>
      <c r="O55" s="664">
        <f>IF(★入力シート!G101="一級建築士","大臣",IF(★入力シート!G101="二級建築士","愛知県知事",IF(★入力シート!G101="木造建築士","愛知県知事",)))</f>
        <v>0</v>
      </c>
      <c r="P55" s="664"/>
      <c r="Q55" s="664"/>
      <c r="R55" s="664"/>
      <c r="S55" s="664"/>
      <c r="T55" s="20" t="s">
        <v>16</v>
      </c>
      <c r="U55" s="481" t="s">
        <v>95</v>
      </c>
      <c r="V55" s="481"/>
      <c r="W55" s="481"/>
      <c r="X55" s="664">
        <f>★入力シート!G102</f>
        <v>0</v>
      </c>
      <c r="Y55" s="664"/>
      <c r="Z55" s="664"/>
      <c r="AA55" s="664"/>
      <c r="AB55" s="664"/>
      <c r="AC55" s="664"/>
      <c r="AD55" s="664"/>
      <c r="AE55" s="20" t="s">
        <v>96</v>
      </c>
      <c r="AF55" s="20"/>
      <c r="AG55" s="27"/>
    </row>
    <row r="56" spans="1:33" ht="20.149999999999999" customHeight="1" x14ac:dyDescent="0.55000000000000004">
      <c r="A56" s="17"/>
      <c r="B56" s="3"/>
      <c r="C56" s="3"/>
      <c r="D56" s="3"/>
      <c r="E56" s="3"/>
      <c r="F56" s="3"/>
      <c r="G56" s="3"/>
      <c r="H56" s="3"/>
      <c r="AA56" s="3"/>
      <c r="AB56" s="3"/>
      <c r="AC56" s="3"/>
      <c r="AD56" s="3"/>
      <c r="AE56" s="3"/>
      <c r="AF56" s="3"/>
      <c r="AG56" s="17"/>
    </row>
    <row r="57" spans="1:33" ht="15" customHeight="1" x14ac:dyDescent="0.55000000000000004">
      <c r="A57" s="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7"/>
    </row>
    <row r="58" spans="1:33" ht="15" customHeight="1" x14ac:dyDescent="0.55000000000000004">
      <c r="A58" s="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7"/>
    </row>
    <row r="59" spans="1:33" ht="15" customHeight="1" x14ac:dyDescent="0.55000000000000004">
      <c r="A59" s="17"/>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7"/>
    </row>
    <row r="60" spans="1:33" ht="15" customHeight="1" x14ac:dyDescent="0.55000000000000004">
      <c r="A60" s="17"/>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7"/>
    </row>
    <row r="61" spans="1:33" ht="15" customHeight="1" x14ac:dyDescent="0.55000000000000004">
      <c r="A61" s="17"/>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17"/>
    </row>
    <row r="62" spans="1:33" ht="15" customHeight="1" x14ac:dyDescent="0.55000000000000004">
      <c r="A62" s="17"/>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17"/>
    </row>
    <row r="63" spans="1:33" ht="15" customHeight="1" x14ac:dyDescent="0.55000000000000004">
      <c r="A63" s="17"/>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7"/>
    </row>
    <row r="64" spans="1:33" ht="15" customHeight="1" x14ac:dyDescent="0.55000000000000004">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row>
  </sheetData>
  <mergeCells count="73">
    <mergeCell ref="A4:AG4"/>
    <mergeCell ref="A1:AG1"/>
    <mergeCell ref="W2:X2"/>
    <mergeCell ref="Y2:Z2"/>
    <mergeCell ref="AB2:AC2"/>
    <mergeCell ref="AE2:AF2"/>
    <mergeCell ref="O6:O8"/>
    <mergeCell ref="P6:S7"/>
    <mergeCell ref="U6:AG6"/>
    <mergeCell ref="T7:AG7"/>
    <mergeCell ref="P8:S8"/>
    <mergeCell ref="T8:AG8"/>
    <mergeCell ref="A10:AF10"/>
    <mergeCell ref="B12:C12"/>
    <mergeCell ref="D12:E12"/>
    <mergeCell ref="G12:H12"/>
    <mergeCell ref="J12:K12"/>
    <mergeCell ref="L12:N12"/>
    <mergeCell ref="AA12:AG12"/>
    <mergeCell ref="O12:P12"/>
    <mergeCell ref="Q12:W12"/>
    <mergeCell ref="X12:Z12"/>
    <mergeCell ref="A28:F28"/>
    <mergeCell ref="G28:AG28"/>
    <mergeCell ref="A13:AG14"/>
    <mergeCell ref="A16:AG16"/>
    <mergeCell ref="A18:AG18"/>
    <mergeCell ref="J20:T20"/>
    <mergeCell ref="A22:AG22"/>
    <mergeCell ref="J24:K24"/>
    <mergeCell ref="L24:M24"/>
    <mergeCell ref="O24:P24"/>
    <mergeCell ref="R24:S24"/>
    <mergeCell ref="A26:AG26"/>
    <mergeCell ref="U20:AB20"/>
    <mergeCell ref="A29:F30"/>
    <mergeCell ref="H29:AG29"/>
    <mergeCell ref="G30:AG30"/>
    <mergeCell ref="A32:AG32"/>
    <mergeCell ref="A34:F34"/>
    <mergeCell ref="G34:H34"/>
    <mergeCell ref="I34:J34"/>
    <mergeCell ref="L34:M34"/>
    <mergeCell ref="O34:P34"/>
    <mergeCell ref="S34:T34"/>
    <mergeCell ref="A45:AG45"/>
    <mergeCell ref="U34:V34"/>
    <mergeCell ref="X34:Y34"/>
    <mergeCell ref="AA34:AB34"/>
    <mergeCell ref="A36:AG36"/>
    <mergeCell ref="A40:AG40"/>
    <mergeCell ref="A41:AG41"/>
    <mergeCell ref="A42:AG42"/>
    <mergeCell ref="A43:AG43"/>
    <mergeCell ref="A44:AG44"/>
    <mergeCell ref="A38:AG39"/>
    <mergeCell ref="A47:AG47"/>
    <mergeCell ref="A48:AG49"/>
    <mergeCell ref="W50:X50"/>
    <mergeCell ref="Y50:Z50"/>
    <mergeCell ref="AB50:AC50"/>
    <mergeCell ref="AE50:AF50"/>
    <mergeCell ref="O55:S55"/>
    <mergeCell ref="U55:W55"/>
    <mergeCell ref="X55:AD55"/>
    <mergeCell ref="P51:S51"/>
    <mergeCell ref="R53:S53"/>
    <mergeCell ref="V53:W53"/>
    <mergeCell ref="Z53:AA53"/>
    <mergeCell ref="AC53:AE53"/>
    <mergeCell ref="T51:AG51"/>
    <mergeCell ref="E51:O51"/>
    <mergeCell ref="E53:J53"/>
  </mergeCells>
  <phoneticPr fontId="1"/>
  <pageMargins left="0.78740157480314965" right="0.78740157480314965" top="0.78740157480314965" bottom="0.78740157480314965" header="0" footer="0"/>
  <pageSetup paperSize="9" scale="88" orientation="portrait" blackAndWhite="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67A2A-B416-46A2-A5C6-DEE5D7B705AD}">
  <sheetPr>
    <tabColor theme="9" tint="0.39997558519241921"/>
  </sheetPr>
  <dimension ref="A1:AN103"/>
  <sheetViews>
    <sheetView showZeros="0" view="pageBreakPreview" topLeftCell="A3" zoomScaleNormal="130" zoomScaleSheetLayoutView="100" workbookViewId="0">
      <selection activeCell="N8" sqref="N8:O8"/>
    </sheetView>
  </sheetViews>
  <sheetFormatPr defaultColWidth="2.58203125" defaultRowHeight="15" customHeight="1" x14ac:dyDescent="0.55000000000000004"/>
  <cols>
    <col min="1" max="16384" width="2.58203125" style="99"/>
  </cols>
  <sheetData>
    <row r="1" spans="1:36" ht="15" customHeight="1" x14ac:dyDescent="0.55000000000000004">
      <c r="A1" s="408" t="s">
        <v>538</v>
      </c>
      <c r="B1" s="408"/>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row>
    <row r="2" spans="1:36" ht="15" customHeight="1" x14ac:dyDescent="0.55000000000000004">
      <c r="A2" s="684" t="s">
        <v>537</v>
      </c>
      <c r="B2" s="684"/>
      <c r="C2" s="684"/>
      <c r="D2" s="684"/>
      <c r="E2" s="684"/>
      <c r="F2" s="684"/>
      <c r="G2" s="684"/>
      <c r="H2" s="684"/>
      <c r="I2" s="684"/>
      <c r="J2" s="684"/>
      <c r="K2" s="684"/>
      <c r="L2" s="684"/>
      <c r="M2" s="684"/>
      <c r="N2" s="684"/>
      <c r="O2" s="684"/>
      <c r="P2" s="684"/>
      <c r="Q2" s="684"/>
      <c r="R2" s="684"/>
      <c r="S2" s="684"/>
      <c r="T2" s="684"/>
      <c r="U2" s="684"/>
      <c r="V2" s="684"/>
      <c r="W2" s="684"/>
      <c r="X2" s="684"/>
      <c r="Y2" s="684"/>
      <c r="Z2" s="684"/>
      <c r="AA2" s="684"/>
      <c r="AB2" s="684"/>
      <c r="AC2" s="684"/>
      <c r="AD2" s="684"/>
      <c r="AE2" s="684"/>
      <c r="AF2" s="684"/>
      <c r="AG2" s="684"/>
      <c r="AH2" s="684"/>
      <c r="AI2" s="684"/>
      <c r="AJ2" s="684"/>
    </row>
    <row r="4" spans="1:36" ht="15" customHeight="1" x14ac:dyDescent="0.55000000000000004">
      <c r="A4" s="101" t="s">
        <v>70</v>
      </c>
      <c r="B4" s="101"/>
      <c r="C4" s="101"/>
      <c r="D4" s="101"/>
      <c r="E4" s="101"/>
      <c r="F4" s="101"/>
      <c r="G4" s="101"/>
      <c r="J4" s="680">
        <f>★入力シート!E53</f>
        <v>0</v>
      </c>
      <c r="K4" s="680"/>
      <c r="L4" s="680"/>
      <c r="M4" s="680"/>
      <c r="N4" s="680"/>
      <c r="O4" s="680"/>
      <c r="P4" s="680"/>
      <c r="Q4" s="680"/>
      <c r="R4" s="680"/>
      <c r="S4" s="680"/>
      <c r="T4" s="118" t="s">
        <v>317</v>
      </c>
      <c r="U4" s="118"/>
      <c r="V4" s="118"/>
      <c r="W4" s="118"/>
      <c r="X4" s="118"/>
      <c r="Y4" s="118"/>
      <c r="Z4" s="118"/>
      <c r="AA4" s="101"/>
      <c r="AB4" s="101"/>
      <c r="AC4" s="101"/>
      <c r="AD4" s="101"/>
      <c r="AE4" s="101"/>
      <c r="AF4" s="101"/>
      <c r="AG4" s="101"/>
    </row>
    <row r="5" spans="1:36" s="102" customFormat="1" ht="5.15" customHeight="1" x14ac:dyDescent="0.55000000000000004">
      <c r="A5" s="105"/>
      <c r="B5" s="105"/>
      <c r="C5" s="105"/>
      <c r="D5" s="105"/>
      <c r="E5" s="105"/>
      <c r="F5" s="105"/>
      <c r="G5" s="105"/>
      <c r="H5" s="105"/>
      <c r="I5" s="104"/>
      <c r="L5" s="106"/>
      <c r="M5" s="106"/>
      <c r="N5" s="106"/>
      <c r="O5" s="106"/>
      <c r="P5" s="106"/>
      <c r="Q5" s="106"/>
      <c r="R5" s="106"/>
      <c r="S5" s="106"/>
      <c r="T5" s="106"/>
      <c r="U5" s="106"/>
      <c r="V5" s="106"/>
      <c r="W5" s="106"/>
      <c r="X5" s="106"/>
      <c r="Y5" s="106"/>
      <c r="Z5" s="106"/>
      <c r="AA5" s="106"/>
      <c r="AB5" s="104"/>
      <c r="AC5" s="104"/>
      <c r="AD5" s="104"/>
      <c r="AE5" s="104"/>
      <c r="AF5" s="104"/>
      <c r="AG5" s="104"/>
    </row>
    <row r="6" spans="1:36" ht="15" customHeight="1" x14ac:dyDescent="0.55000000000000004">
      <c r="A6" s="408" t="s">
        <v>350</v>
      </c>
      <c r="B6" s="408"/>
      <c r="C6" s="408"/>
      <c r="D6" s="408"/>
      <c r="E6" s="408"/>
      <c r="F6" s="408"/>
      <c r="G6" s="408"/>
      <c r="H6" s="408"/>
    </row>
    <row r="7" spans="1:36" ht="15" customHeight="1" x14ac:dyDescent="0.55000000000000004">
      <c r="D7" s="667" t="s">
        <v>157</v>
      </c>
      <c r="E7" s="667"/>
      <c r="F7" s="667"/>
      <c r="G7" s="667"/>
      <c r="H7" s="667"/>
      <c r="I7" s="667"/>
      <c r="L7" s="680">
        <f>★入力シート!G100</f>
        <v>0</v>
      </c>
      <c r="M7" s="680"/>
      <c r="N7" s="680"/>
      <c r="O7" s="680"/>
      <c r="P7" s="680"/>
      <c r="Q7" s="680"/>
      <c r="R7" s="680"/>
      <c r="S7" s="680"/>
      <c r="T7" s="680"/>
      <c r="U7" s="680"/>
      <c r="V7" s="680"/>
      <c r="W7" s="680"/>
      <c r="X7" s="680"/>
      <c r="Y7" s="680"/>
      <c r="Z7" s="680"/>
      <c r="AA7" s="680"/>
      <c r="AB7" s="680"/>
      <c r="AC7" s="680"/>
    </row>
    <row r="8" spans="1:36" ht="15" customHeight="1" x14ac:dyDescent="0.55000000000000004">
      <c r="D8" s="667" t="s">
        <v>242</v>
      </c>
      <c r="E8" s="667"/>
      <c r="F8" s="667"/>
      <c r="G8" s="667"/>
      <c r="H8" s="667"/>
      <c r="I8" s="667"/>
      <c r="L8" s="256" t="s">
        <v>15</v>
      </c>
      <c r="M8" s="140" t="str">
        <f>IF(★入力シート!G101="一級建築士","✓","")</f>
        <v/>
      </c>
      <c r="N8" s="487" t="s">
        <v>88</v>
      </c>
      <c r="O8" s="488"/>
      <c r="P8" s="256" t="s">
        <v>89</v>
      </c>
      <c r="Q8" s="140" t="str">
        <f>IF(★入力シート!G101="二級建築士","✓","")</f>
        <v/>
      </c>
      <c r="R8" s="487" t="s">
        <v>90</v>
      </c>
      <c r="S8" s="488"/>
      <c r="T8" s="256" t="s">
        <v>89</v>
      </c>
      <c r="U8" s="140" t="str">
        <f>IF(★入力シート!G101="木造建築士","✓","")</f>
        <v/>
      </c>
      <c r="V8" s="487" t="s">
        <v>92</v>
      </c>
      <c r="W8" s="488"/>
      <c r="X8" s="256" t="s">
        <v>16</v>
      </c>
      <c r="Y8" s="488" t="s">
        <v>94</v>
      </c>
      <c r="Z8" s="488"/>
      <c r="AA8" s="488"/>
    </row>
    <row r="9" spans="1:36" ht="15" customHeight="1" x14ac:dyDescent="0.55000000000000004">
      <c r="L9" s="10" t="s">
        <v>15</v>
      </c>
      <c r="M9" s="664">
        <f>IF(★入力シート!G101="一級建築士","大臣",IF(★入力シート!G101="二級建築士","愛知県知事",IF(★入力シート!G101="木造建築士","愛知県知事",)))</f>
        <v>0</v>
      </c>
      <c r="N9" s="664"/>
      <c r="O9" s="664"/>
      <c r="P9" s="664"/>
      <c r="Q9" s="664"/>
      <c r="R9" s="20" t="s">
        <v>16</v>
      </c>
      <c r="S9" s="481" t="s">
        <v>95</v>
      </c>
      <c r="T9" s="481"/>
      <c r="U9" s="481"/>
      <c r="V9" s="664">
        <f>★入力シート!G102</f>
        <v>0</v>
      </c>
      <c r="W9" s="664"/>
      <c r="X9" s="664"/>
      <c r="Y9" s="664"/>
      <c r="Z9" s="664"/>
      <c r="AA9" s="664"/>
      <c r="AB9" s="664"/>
      <c r="AC9" s="20" t="s">
        <v>96</v>
      </c>
    </row>
    <row r="10" spans="1:36" ht="15" customHeight="1" x14ac:dyDescent="0.55000000000000004">
      <c r="D10" s="667" t="s">
        <v>244</v>
      </c>
      <c r="E10" s="667"/>
      <c r="F10" s="667"/>
      <c r="G10" s="667"/>
      <c r="H10" s="667"/>
      <c r="I10" s="667"/>
      <c r="L10" s="683">
        <f>★入力シート!G103</f>
        <v>0</v>
      </c>
      <c r="M10" s="683"/>
      <c r="N10" s="683"/>
      <c r="O10" s="683"/>
      <c r="P10" s="683"/>
      <c r="Q10" s="683"/>
      <c r="R10" s="683"/>
      <c r="S10" s="683"/>
      <c r="T10" s="683"/>
      <c r="U10" s="683"/>
      <c r="V10" s="683"/>
      <c r="W10" s="683"/>
      <c r="X10" s="683"/>
      <c r="Y10" s="683"/>
      <c r="Z10" s="683"/>
      <c r="AA10" s="683"/>
      <c r="AB10" s="683"/>
      <c r="AC10" s="683"/>
    </row>
    <row r="11" spans="1:36" ht="15" customHeight="1" x14ac:dyDescent="0.55000000000000004">
      <c r="C11" s="179"/>
      <c r="D11" s="179"/>
      <c r="E11" s="179"/>
      <c r="F11" s="179"/>
      <c r="G11" s="179"/>
      <c r="H11" s="179"/>
      <c r="L11" s="10" t="s">
        <v>15</v>
      </c>
      <c r="M11" s="683">
        <f>★入力シート!G104</f>
        <v>0</v>
      </c>
      <c r="N11" s="683"/>
      <c r="O11" s="683"/>
      <c r="P11" s="10" t="s">
        <v>16</v>
      </c>
      <c r="Q11" s="308" t="s">
        <v>245</v>
      </c>
      <c r="R11" s="308"/>
      <c r="S11" s="308"/>
      <c r="T11" s="308"/>
      <c r="U11" s="308"/>
      <c r="V11" s="683">
        <f>★入力シート!G105</f>
        <v>0</v>
      </c>
      <c r="W11" s="683"/>
      <c r="X11" s="683"/>
      <c r="Y11" s="683"/>
      <c r="Z11" s="683"/>
      <c r="AA11" s="683"/>
      <c r="AB11" s="683"/>
      <c r="AC11" s="107" t="s">
        <v>96</v>
      </c>
    </row>
    <row r="12" spans="1:36" ht="15" customHeight="1" x14ac:dyDescent="0.55000000000000004">
      <c r="D12" s="667" t="s">
        <v>74</v>
      </c>
      <c r="E12" s="667"/>
      <c r="F12" s="667"/>
      <c r="G12" s="667"/>
      <c r="H12" s="667"/>
      <c r="I12" s="667"/>
      <c r="L12" s="685">
        <f>★入力シート!G106</f>
        <v>0</v>
      </c>
      <c r="M12" s="685"/>
      <c r="N12" s="685"/>
      <c r="O12" s="685"/>
      <c r="P12" s="685"/>
      <c r="Q12" s="685"/>
      <c r="R12" s="685"/>
      <c r="S12" s="685"/>
      <c r="T12" s="685"/>
      <c r="U12" s="685"/>
      <c r="V12" s="685"/>
      <c r="W12" s="685"/>
      <c r="X12" s="685"/>
      <c r="Y12" s="685"/>
      <c r="Z12" s="685"/>
      <c r="AA12" s="685"/>
      <c r="AB12" s="685"/>
      <c r="AC12" s="685"/>
    </row>
    <row r="13" spans="1:36" ht="15" customHeight="1" x14ac:dyDescent="0.55000000000000004">
      <c r="D13" s="667" t="s">
        <v>11</v>
      </c>
      <c r="E13" s="667"/>
      <c r="F13" s="667"/>
      <c r="G13" s="667"/>
      <c r="H13" s="667"/>
      <c r="I13" s="667"/>
      <c r="L13" s="685">
        <f>★入力シート!G107</f>
        <v>0</v>
      </c>
      <c r="M13" s="685"/>
      <c r="N13" s="685"/>
      <c r="O13" s="685"/>
      <c r="P13" s="685"/>
      <c r="Q13" s="685"/>
      <c r="R13" s="685"/>
      <c r="S13" s="685"/>
      <c r="T13" s="685"/>
      <c r="U13" s="685"/>
      <c r="V13" s="685"/>
      <c r="W13" s="685"/>
      <c r="X13" s="685"/>
      <c r="Y13" s="685"/>
      <c r="Z13" s="685"/>
      <c r="AA13" s="685"/>
      <c r="AB13" s="685"/>
      <c r="AC13" s="685"/>
    </row>
    <row r="14" spans="1:36" s="102" customFormat="1" ht="5.15" customHeight="1" x14ac:dyDescent="0.55000000000000004">
      <c r="C14" s="105"/>
      <c r="D14" s="105"/>
      <c r="E14" s="106"/>
      <c r="F14" s="106"/>
      <c r="G14" s="106"/>
      <c r="H14" s="106"/>
      <c r="I14" s="106"/>
      <c r="J14" s="106"/>
      <c r="K14" s="106"/>
      <c r="N14" s="106"/>
      <c r="O14" s="106"/>
      <c r="P14" s="106"/>
      <c r="Q14" s="106"/>
      <c r="R14" s="106"/>
      <c r="S14" s="106"/>
      <c r="T14" s="106"/>
    </row>
    <row r="15" spans="1:36" ht="15" customHeight="1" x14ac:dyDescent="0.55000000000000004">
      <c r="A15" s="408" t="s">
        <v>476</v>
      </c>
      <c r="B15" s="408"/>
      <c r="C15" s="408"/>
      <c r="D15" s="408"/>
      <c r="E15" s="408"/>
      <c r="F15" s="408"/>
      <c r="G15" s="408"/>
      <c r="H15" s="408"/>
      <c r="I15" s="408"/>
      <c r="J15" s="408"/>
      <c r="K15" s="408"/>
      <c r="L15" s="408"/>
      <c r="M15" s="408"/>
      <c r="N15" s="408"/>
      <c r="O15" s="408"/>
      <c r="P15" s="408"/>
      <c r="Q15" s="408"/>
      <c r="R15" s="408"/>
      <c r="S15" s="408"/>
      <c r="T15" s="408"/>
      <c r="U15" s="408"/>
      <c r="V15" s="408"/>
      <c r="W15" s="408"/>
      <c r="X15" s="408"/>
      <c r="Y15" s="408"/>
      <c r="Z15" s="408"/>
      <c r="AA15" s="408"/>
      <c r="AB15" s="408"/>
      <c r="AC15" s="408"/>
      <c r="AD15" s="408"/>
      <c r="AE15" s="408"/>
      <c r="AF15" s="408"/>
      <c r="AG15" s="408"/>
    </row>
    <row r="16" spans="1:36" ht="15" customHeight="1" x14ac:dyDescent="0.55000000000000004">
      <c r="A16" s="408" t="s">
        <v>475</v>
      </c>
      <c r="B16" s="408"/>
      <c r="C16" s="408"/>
      <c r="D16" s="408"/>
      <c r="E16" s="408"/>
      <c r="F16" s="408"/>
      <c r="G16" s="408"/>
      <c r="H16" s="408"/>
      <c r="I16" s="408"/>
      <c r="J16" s="408"/>
      <c r="K16" s="408"/>
      <c r="L16" s="408"/>
      <c r="M16" s="408"/>
      <c r="N16" s="408"/>
      <c r="O16" s="408"/>
      <c r="P16" s="408"/>
      <c r="Q16" s="408"/>
      <c r="R16" s="408"/>
      <c r="S16" s="408"/>
      <c r="T16" s="408"/>
      <c r="U16" s="408"/>
      <c r="V16" s="408"/>
      <c r="W16" s="408"/>
      <c r="X16" s="408"/>
      <c r="Y16" s="408"/>
      <c r="Z16" s="408"/>
      <c r="AA16" s="408"/>
      <c r="AB16" s="408"/>
      <c r="AC16" s="408"/>
      <c r="AD16" s="408"/>
      <c r="AE16" s="408"/>
      <c r="AF16" s="408"/>
      <c r="AG16" s="408"/>
    </row>
    <row r="17" spans="1:36" ht="15" customHeight="1" x14ac:dyDescent="0.55000000000000004">
      <c r="C17" s="667" t="s">
        <v>36</v>
      </c>
      <c r="D17" s="667"/>
      <c r="E17" s="668" t="s">
        <v>240</v>
      </c>
      <c r="F17" s="668"/>
      <c r="G17" s="668"/>
      <c r="H17" s="680">
        <f>★入力シート!G180</f>
        <v>0</v>
      </c>
      <c r="I17" s="680"/>
      <c r="J17" s="680"/>
      <c r="K17" s="680"/>
      <c r="N17" s="668" t="s">
        <v>241</v>
      </c>
      <c r="O17" s="668"/>
      <c r="P17" s="668"/>
      <c r="Q17" s="680">
        <f>★入力シート!G181</f>
        <v>0</v>
      </c>
      <c r="R17" s="680"/>
      <c r="S17" s="680"/>
      <c r="T17" s="680"/>
    </row>
    <row r="18" spans="1:36" ht="15" customHeight="1" x14ac:dyDescent="0.55000000000000004">
      <c r="C18" s="667" t="s">
        <v>38</v>
      </c>
      <c r="D18" s="667"/>
      <c r="E18" s="668" t="s">
        <v>240</v>
      </c>
      <c r="F18" s="668"/>
      <c r="G18" s="668"/>
      <c r="H18" s="680">
        <f>★入力シート!G182</f>
        <v>0</v>
      </c>
      <c r="I18" s="680"/>
      <c r="J18" s="680"/>
      <c r="K18" s="680"/>
      <c r="N18" s="668" t="s">
        <v>241</v>
      </c>
      <c r="O18" s="668"/>
      <c r="P18" s="668"/>
      <c r="Q18" s="680">
        <f>★入力シート!G183</f>
        <v>0</v>
      </c>
      <c r="R18" s="680"/>
      <c r="S18" s="680"/>
      <c r="T18" s="680"/>
    </row>
    <row r="19" spans="1:36" ht="15" customHeight="1" x14ac:dyDescent="0.55000000000000004">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row>
    <row r="20" spans="1:36" ht="15" customHeight="1" x14ac:dyDescent="0.55000000000000004">
      <c r="C20" s="681" t="s">
        <v>246</v>
      </c>
      <c r="D20" s="682"/>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10"/>
    </row>
    <row r="21" spans="1:36" ht="15" customHeight="1" x14ac:dyDescent="0.55000000000000004">
      <c r="A21" s="111"/>
      <c r="B21" s="111"/>
      <c r="C21" s="670">
        <f>★入力シート!G184</f>
        <v>0</v>
      </c>
      <c r="D21" s="671"/>
      <c r="E21" s="671"/>
      <c r="F21" s="671"/>
      <c r="G21" s="671"/>
      <c r="H21" s="671"/>
      <c r="I21" s="671"/>
      <c r="J21" s="671"/>
      <c r="K21" s="671"/>
      <c r="L21" s="671"/>
      <c r="M21" s="671"/>
      <c r="N21" s="671"/>
      <c r="O21" s="671"/>
      <c r="P21" s="671"/>
      <c r="Q21" s="671"/>
      <c r="R21" s="671"/>
      <c r="S21" s="671"/>
      <c r="T21" s="671"/>
      <c r="U21" s="671"/>
      <c r="V21" s="671"/>
      <c r="W21" s="671"/>
      <c r="X21" s="671"/>
      <c r="Y21" s="671"/>
      <c r="Z21" s="671"/>
      <c r="AA21" s="671"/>
      <c r="AB21" s="671"/>
      <c r="AC21" s="671"/>
      <c r="AD21" s="671"/>
      <c r="AE21" s="671"/>
      <c r="AF21" s="671"/>
      <c r="AG21" s="671"/>
      <c r="AH21" s="671"/>
      <c r="AI21" s="671"/>
      <c r="AJ21" s="672"/>
    </row>
    <row r="22" spans="1:36" ht="15" customHeight="1" x14ac:dyDescent="0.55000000000000004">
      <c r="A22" s="111"/>
      <c r="B22" s="111"/>
      <c r="C22" s="673"/>
      <c r="D22" s="674"/>
      <c r="E22" s="674"/>
      <c r="F22" s="674"/>
      <c r="G22" s="674"/>
      <c r="H22" s="674"/>
      <c r="I22" s="674"/>
      <c r="J22" s="674"/>
      <c r="K22" s="674"/>
      <c r="L22" s="674"/>
      <c r="M22" s="674"/>
      <c r="N22" s="674"/>
      <c r="O22" s="674"/>
      <c r="P22" s="674"/>
      <c r="Q22" s="674"/>
      <c r="R22" s="674"/>
      <c r="S22" s="674"/>
      <c r="T22" s="674"/>
      <c r="U22" s="674"/>
      <c r="V22" s="674"/>
      <c r="W22" s="674"/>
      <c r="X22" s="674"/>
      <c r="Y22" s="674"/>
      <c r="Z22" s="674"/>
      <c r="AA22" s="674"/>
      <c r="AB22" s="674"/>
      <c r="AC22" s="674"/>
      <c r="AD22" s="674"/>
      <c r="AE22" s="674"/>
      <c r="AF22" s="674"/>
      <c r="AG22" s="674"/>
      <c r="AH22" s="674"/>
      <c r="AI22" s="674"/>
      <c r="AJ22" s="675"/>
    </row>
    <row r="23" spans="1:36" ht="15" customHeight="1" x14ac:dyDescent="0.55000000000000004">
      <c r="A23" s="111"/>
      <c r="B23" s="111"/>
      <c r="C23" s="673"/>
      <c r="D23" s="674"/>
      <c r="E23" s="674"/>
      <c r="F23" s="674"/>
      <c r="G23" s="674"/>
      <c r="H23" s="674"/>
      <c r="I23" s="674"/>
      <c r="J23" s="674"/>
      <c r="K23" s="674"/>
      <c r="L23" s="674"/>
      <c r="M23" s="674"/>
      <c r="N23" s="674"/>
      <c r="O23" s="674"/>
      <c r="P23" s="674"/>
      <c r="Q23" s="674"/>
      <c r="R23" s="674"/>
      <c r="S23" s="674"/>
      <c r="T23" s="674"/>
      <c r="U23" s="674"/>
      <c r="V23" s="674"/>
      <c r="W23" s="674"/>
      <c r="X23" s="674"/>
      <c r="Y23" s="674"/>
      <c r="Z23" s="674"/>
      <c r="AA23" s="674"/>
      <c r="AB23" s="674"/>
      <c r="AC23" s="674"/>
      <c r="AD23" s="674"/>
      <c r="AE23" s="674"/>
      <c r="AF23" s="674"/>
      <c r="AG23" s="674"/>
      <c r="AH23" s="674"/>
      <c r="AI23" s="674"/>
      <c r="AJ23" s="675"/>
    </row>
    <row r="24" spans="1:36" ht="15" customHeight="1" x14ac:dyDescent="0.55000000000000004">
      <c r="A24" s="111"/>
      <c r="B24" s="111"/>
      <c r="C24" s="673"/>
      <c r="D24" s="674"/>
      <c r="E24" s="674"/>
      <c r="F24" s="674"/>
      <c r="G24" s="674"/>
      <c r="H24" s="674"/>
      <c r="I24" s="674"/>
      <c r="J24" s="674"/>
      <c r="K24" s="674"/>
      <c r="L24" s="674"/>
      <c r="M24" s="674"/>
      <c r="N24" s="674"/>
      <c r="O24" s="674"/>
      <c r="P24" s="674"/>
      <c r="Q24" s="674"/>
      <c r="R24" s="674"/>
      <c r="S24" s="674"/>
      <c r="T24" s="674"/>
      <c r="U24" s="674"/>
      <c r="V24" s="674"/>
      <c r="W24" s="674"/>
      <c r="X24" s="674"/>
      <c r="Y24" s="674"/>
      <c r="Z24" s="674"/>
      <c r="AA24" s="674"/>
      <c r="AB24" s="674"/>
      <c r="AC24" s="674"/>
      <c r="AD24" s="674"/>
      <c r="AE24" s="674"/>
      <c r="AF24" s="674"/>
      <c r="AG24" s="674"/>
      <c r="AH24" s="674"/>
      <c r="AI24" s="674"/>
      <c r="AJ24" s="675"/>
    </row>
    <row r="25" spans="1:36" ht="15" customHeight="1" x14ac:dyDescent="0.55000000000000004">
      <c r="A25" s="111"/>
      <c r="B25" s="111"/>
      <c r="C25" s="673"/>
      <c r="D25" s="674"/>
      <c r="E25" s="674"/>
      <c r="F25" s="674"/>
      <c r="G25" s="674"/>
      <c r="H25" s="674"/>
      <c r="I25" s="674"/>
      <c r="J25" s="674"/>
      <c r="K25" s="674"/>
      <c r="L25" s="674"/>
      <c r="M25" s="674"/>
      <c r="N25" s="674"/>
      <c r="O25" s="674"/>
      <c r="P25" s="674"/>
      <c r="Q25" s="674"/>
      <c r="R25" s="674"/>
      <c r="S25" s="674"/>
      <c r="T25" s="674"/>
      <c r="U25" s="674"/>
      <c r="V25" s="674"/>
      <c r="W25" s="674"/>
      <c r="X25" s="674"/>
      <c r="Y25" s="674"/>
      <c r="Z25" s="674"/>
      <c r="AA25" s="674"/>
      <c r="AB25" s="674"/>
      <c r="AC25" s="674"/>
      <c r="AD25" s="674"/>
      <c r="AE25" s="674"/>
      <c r="AF25" s="674"/>
      <c r="AG25" s="674"/>
      <c r="AH25" s="674"/>
      <c r="AI25" s="674"/>
      <c r="AJ25" s="675"/>
    </row>
    <row r="26" spans="1:36" ht="15" customHeight="1" x14ac:dyDescent="0.55000000000000004">
      <c r="A26" s="112"/>
      <c r="B26" s="112"/>
      <c r="C26" s="676"/>
      <c r="D26" s="677"/>
      <c r="E26" s="677"/>
      <c r="F26" s="677"/>
      <c r="G26" s="677"/>
      <c r="H26" s="677"/>
      <c r="I26" s="677"/>
      <c r="J26" s="677"/>
      <c r="K26" s="677"/>
      <c r="L26" s="677"/>
      <c r="M26" s="677"/>
      <c r="N26" s="677"/>
      <c r="O26" s="677"/>
      <c r="P26" s="677"/>
      <c r="Q26" s="677"/>
      <c r="R26" s="677"/>
      <c r="S26" s="677"/>
      <c r="T26" s="677"/>
      <c r="U26" s="677"/>
      <c r="V26" s="677"/>
      <c r="W26" s="677"/>
      <c r="X26" s="677"/>
      <c r="Y26" s="677"/>
      <c r="Z26" s="677"/>
      <c r="AA26" s="677"/>
      <c r="AB26" s="677"/>
      <c r="AC26" s="677"/>
      <c r="AD26" s="677"/>
      <c r="AE26" s="677"/>
      <c r="AF26" s="677"/>
      <c r="AG26" s="677"/>
      <c r="AH26" s="677"/>
      <c r="AI26" s="677"/>
      <c r="AJ26" s="678"/>
    </row>
    <row r="28" spans="1:36" s="102" customFormat="1" ht="5.15" customHeight="1" x14ac:dyDescent="0.55000000000000004">
      <c r="D28" s="103"/>
      <c r="E28" s="103"/>
      <c r="F28" s="103"/>
      <c r="G28" s="103"/>
      <c r="H28" s="103"/>
      <c r="I28" s="103"/>
      <c r="J28" s="103"/>
      <c r="K28" s="103"/>
      <c r="L28" s="103"/>
      <c r="M28" s="103"/>
      <c r="N28" s="103"/>
      <c r="O28" s="103"/>
      <c r="P28" s="103"/>
      <c r="Q28" s="103"/>
      <c r="R28" s="103"/>
      <c r="S28" s="103"/>
      <c r="T28" s="103"/>
      <c r="U28" s="103"/>
      <c r="V28" s="103"/>
      <c r="W28" s="103"/>
      <c r="X28" s="104"/>
      <c r="Y28" s="105"/>
      <c r="Z28" s="105"/>
      <c r="AA28" s="105"/>
      <c r="AB28" s="105"/>
      <c r="AC28" s="105"/>
      <c r="AD28" s="105"/>
      <c r="AE28" s="105"/>
      <c r="AF28" s="105"/>
    </row>
    <row r="29" spans="1:36" ht="15" customHeight="1" x14ac:dyDescent="0.55000000000000004">
      <c r="A29" s="408" t="s">
        <v>386</v>
      </c>
      <c r="B29" s="408"/>
      <c r="C29" s="408"/>
      <c r="D29" s="408"/>
      <c r="E29" s="408"/>
      <c r="F29" s="408"/>
      <c r="G29" s="408"/>
      <c r="H29" s="408"/>
      <c r="I29" s="408"/>
      <c r="J29" s="408"/>
      <c r="K29" s="408"/>
      <c r="L29" s="408"/>
      <c r="M29" s="408"/>
      <c r="N29" s="408"/>
      <c r="O29" s="408"/>
      <c r="P29" s="408"/>
      <c r="Q29" s="408"/>
      <c r="R29" s="408"/>
      <c r="S29" s="408"/>
      <c r="T29" s="408"/>
      <c r="U29" s="408"/>
      <c r="V29" s="408"/>
      <c r="W29" s="408"/>
      <c r="X29" s="408"/>
      <c r="Y29" s="408"/>
      <c r="Z29" s="408"/>
      <c r="AA29" s="408"/>
      <c r="AB29" s="408"/>
      <c r="AC29" s="408"/>
      <c r="AD29" s="408"/>
      <c r="AE29" s="408"/>
      <c r="AF29" s="408"/>
      <c r="AG29" s="408"/>
    </row>
    <row r="30" spans="1:36" s="102" customFormat="1" ht="5.15" customHeight="1" x14ac:dyDescent="0.55000000000000004">
      <c r="D30" s="105"/>
      <c r="E30" s="105"/>
      <c r="F30" s="105"/>
      <c r="G30" s="105"/>
      <c r="H30" s="105"/>
      <c r="I30" s="105"/>
    </row>
    <row r="31" spans="1:36" ht="15" customHeight="1" x14ac:dyDescent="0.55000000000000004">
      <c r="A31" s="408" t="s">
        <v>368</v>
      </c>
      <c r="B31" s="408"/>
      <c r="C31" s="408"/>
      <c r="D31" s="408"/>
      <c r="E31" s="408"/>
      <c r="F31" s="408"/>
      <c r="G31" s="408"/>
      <c r="H31" s="408"/>
      <c r="I31" s="408"/>
      <c r="J31" s="408"/>
      <c r="K31" s="408"/>
      <c r="L31" s="408"/>
      <c r="M31" s="408"/>
      <c r="N31" s="408"/>
      <c r="O31" s="408"/>
      <c r="P31" s="408"/>
      <c r="Q31" s="408"/>
      <c r="R31" s="408"/>
      <c r="S31" s="408"/>
      <c r="T31" s="408"/>
      <c r="U31" s="408"/>
      <c r="V31" s="408"/>
      <c r="W31" s="408"/>
      <c r="X31" s="408"/>
      <c r="Y31" s="408"/>
      <c r="Z31" s="408"/>
      <c r="AA31" s="408"/>
      <c r="AB31" s="408"/>
      <c r="AC31" s="408"/>
      <c r="AD31" s="408"/>
      <c r="AE31" s="408"/>
      <c r="AF31" s="408"/>
      <c r="AG31" s="408"/>
    </row>
    <row r="32" spans="1:36" ht="15" customHeight="1" x14ac:dyDescent="0.55000000000000004">
      <c r="B32" s="125" t="str">
        <f>IF(★入力シート!G187="省エネ基準レベル相当","☑","□")</f>
        <v>□</v>
      </c>
      <c r="C32" s="99" t="s">
        <v>369</v>
      </c>
      <c r="D32" s="101"/>
      <c r="E32" s="101"/>
      <c r="F32" s="101"/>
      <c r="G32" s="101"/>
      <c r="H32" s="101"/>
      <c r="I32" s="101"/>
      <c r="J32" s="101"/>
      <c r="K32" s="101"/>
      <c r="L32" s="101"/>
      <c r="M32" s="101"/>
      <c r="N32" s="101"/>
      <c r="O32" s="125" t="str">
        <f>IF(★入力シート!G187="ZEHレベル水準相当","☑","□")</f>
        <v>□</v>
      </c>
      <c r="P32" s="101" t="s">
        <v>370</v>
      </c>
      <c r="Q32" s="101"/>
      <c r="R32" s="101"/>
      <c r="S32" s="101"/>
      <c r="T32" s="101"/>
      <c r="U32" s="101"/>
      <c r="V32" s="101"/>
      <c r="W32" s="101"/>
      <c r="X32" s="101"/>
      <c r="Y32" s="101"/>
      <c r="Z32" s="101"/>
      <c r="AA32" s="101"/>
      <c r="AB32" s="101"/>
      <c r="AC32" s="101"/>
      <c r="AD32" s="101"/>
      <c r="AE32" s="101"/>
      <c r="AF32" s="101"/>
      <c r="AG32" s="101"/>
    </row>
    <row r="33" spans="1:33" ht="5.15" customHeight="1" x14ac:dyDescent="0.55000000000000004">
      <c r="B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row>
    <row r="34" spans="1:33" ht="15" customHeight="1" x14ac:dyDescent="0.55000000000000004">
      <c r="A34" s="408" t="s">
        <v>371</v>
      </c>
      <c r="B34" s="408"/>
      <c r="C34" s="408"/>
      <c r="D34" s="408"/>
      <c r="E34" s="408"/>
      <c r="F34" s="408"/>
      <c r="G34" s="408"/>
      <c r="H34" s="408"/>
      <c r="I34" s="408"/>
      <c r="J34" s="408"/>
      <c r="K34" s="408"/>
      <c r="L34" s="408"/>
      <c r="M34" s="408"/>
      <c r="N34" s="408"/>
      <c r="O34" s="408"/>
      <c r="P34" s="408"/>
      <c r="Q34" s="408"/>
      <c r="R34" s="408"/>
      <c r="S34" s="408"/>
      <c r="T34" s="408"/>
      <c r="U34" s="408"/>
      <c r="V34" s="408"/>
      <c r="W34" s="408"/>
      <c r="X34" s="408"/>
      <c r="Y34" s="408"/>
      <c r="Z34" s="408"/>
      <c r="AA34" s="408"/>
      <c r="AB34" s="408"/>
      <c r="AC34" s="408"/>
      <c r="AD34" s="408"/>
      <c r="AE34" s="408"/>
      <c r="AF34" s="408"/>
      <c r="AG34" s="408"/>
    </row>
    <row r="35" spans="1:33" ht="15" customHeight="1" x14ac:dyDescent="0.55000000000000004">
      <c r="B35" s="125" t="str">
        <f>IF(★入力シート!G188="全体改修","☑","□")</f>
        <v>□</v>
      </c>
      <c r="C35" s="99" t="s">
        <v>372</v>
      </c>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row>
    <row r="36" spans="1:33" ht="15" customHeight="1" x14ac:dyDescent="0.55000000000000004">
      <c r="B36" s="125" t="str">
        <f>IF(★入力シート!G188="部分改修","☑","□")</f>
        <v>□</v>
      </c>
      <c r="C36" s="99" t="s">
        <v>373</v>
      </c>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row>
    <row r="37" spans="1:33" ht="5.15" customHeight="1" x14ac:dyDescent="0.55000000000000004">
      <c r="B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row>
    <row r="38" spans="1:33" ht="15" customHeight="1" x14ac:dyDescent="0.55000000000000004">
      <c r="A38" s="408" t="s">
        <v>477</v>
      </c>
      <c r="B38" s="408"/>
      <c r="C38" s="408"/>
      <c r="D38" s="408"/>
      <c r="E38" s="408"/>
      <c r="F38" s="408"/>
      <c r="G38" s="408"/>
      <c r="H38" s="408"/>
      <c r="I38" s="408"/>
      <c r="J38" s="408"/>
      <c r="K38" s="408"/>
      <c r="L38" s="408"/>
      <c r="M38" s="408"/>
      <c r="N38" s="408"/>
      <c r="O38" s="408"/>
      <c r="P38" s="408"/>
      <c r="Q38" s="408"/>
      <c r="R38" s="408"/>
      <c r="S38" s="408"/>
      <c r="T38" s="408"/>
      <c r="U38" s="408"/>
      <c r="V38" s="408"/>
      <c r="W38" s="408"/>
      <c r="X38" s="408"/>
      <c r="Y38" s="408"/>
      <c r="Z38" s="408"/>
      <c r="AA38" s="408"/>
      <c r="AB38" s="408"/>
      <c r="AC38" s="408"/>
      <c r="AD38" s="408"/>
      <c r="AE38" s="408"/>
      <c r="AF38" s="408"/>
      <c r="AG38" s="408"/>
    </row>
    <row r="39" spans="1:33" ht="15" customHeight="1" x14ac:dyDescent="0.55000000000000004">
      <c r="A39" s="252"/>
      <c r="B39" s="125" t="str">
        <f>IF(★入力シート!G189="○","☑","□")</f>
        <v>□</v>
      </c>
      <c r="C39" s="252" t="s">
        <v>374</v>
      </c>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row>
    <row r="40" spans="1:33" ht="15" customHeight="1" x14ac:dyDescent="0.55000000000000004">
      <c r="A40" s="252"/>
      <c r="B40" s="125" t="str">
        <f>IF(★入力シート!G190="○","☑","□")</f>
        <v>□</v>
      </c>
      <c r="C40" s="252" t="s">
        <v>375</v>
      </c>
      <c r="D40" s="252"/>
      <c r="E40" s="252"/>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row>
    <row r="41" spans="1:33" ht="15" customHeight="1" x14ac:dyDescent="0.55000000000000004">
      <c r="A41" s="252"/>
      <c r="B41" s="125" t="str">
        <f>IF(★入力シート!G191="○","☑","□")</f>
        <v>□</v>
      </c>
      <c r="C41" s="252" t="s">
        <v>376</v>
      </c>
      <c r="D41" s="252"/>
      <c r="E41" s="252"/>
      <c r="F41" s="252"/>
      <c r="G41" s="252"/>
      <c r="H41" s="252"/>
      <c r="I41" s="252"/>
      <c r="J41" s="252"/>
      <c r="K41" s="252"/>
      <c r="L41" s="252"/>
      <c r="M41" s="252"/>
      <c r="N41" s="252"/>
      <c r="O41" s="252"/>
      <c r="P41" s="252"/>
      <c r="Q41" s="252"/>
      <c r="R41" s="252"/>
      <c r="S41" s="252"/>
      <c r="T41" s="252"/>
      <c r="U41" s="252"/>
      <c r="V41" s="252"/>
      <c r="W41" s="252"/>
      <c r="X41" s="252"/>
      <c r="Y41" s="252"/>
      <c r="Z41" s="252"/>
      <c r="AA41" s="252"/>
      <c r="AB41" s="252"/>
      <c r="AC41" s="252"/>
      <c r="AD41" s="252"/>
      <c r="AE41" s="252"/>
      <c r="AF41" s="252"/>
      <c r="AG41" s="252"/>
    </row>
    <row r="42" spans="1:33" ht="15" customHeight="1" x14ac:dyDescent="0.55000000000000004">
      <c r="A42" s="295"/>
      <c r="B42" s="125" t="str">
        <f>IF(★入力シート!G192="○","☑","□")</f>
        <v>□</v>
      </c>
      <c r="C42" s="1013" t="s">
        <v>578</v>
      </c>
      <c r="D42" s="295"/>
      <c r="E42" s="295"/>
      <c r="F42" s="295"/>
      <c r="G42" s="295"/>
      <c r="H42" s="295"/>
      <c r="I42" s="295"/>
      <c r="J42" s="295"/>
      <c r="K42" s="295"/>
      <c r="L42" s="295"/>
      <c r="M42" s="295"/>
      <c r="N42" s="295"/>
      <c r="O42" s="295"/>
      <c r="P42" s="295"/>
      <c r="Q42" s="295"/>
      <c r="R42" s="295"/>
      <c r="S42" s="295"/>
      <c r="T42" s="295"/>
      <c r="U42" s="295"/>
      <c r="V42" s="295"/>
      <c r="W42" s="295"/>
      <c r="X42" s="295"/>
      <c r="Y42" s="295"/>
      <c r="Z42" s="295"/>
      <c r="AA42" s="295"/>
      <c r="AB42" s="295"/>
      <c r="AC42" s="295"/>
      <c r="AD42" s="295"/>
      <c r="AE42" s="295"/>
      <c r="AF42" s="295"/>
      <c r="AG42" s="295"/>
    </row>
    <row r="43" spans="1:33" ht="15" customHeight="1" x14ac:dyDescent="0.55000000000000004">
      <c r="A43" s="295"/>
      <c r="B43" s="125" t="str">
        <f>IF(★入力シート!G193="○","☑","□")</f>
        <v>□</v>
      </c>
      <c r="C43" s="1013" t="s">
        <v>580</v>
      </c>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row>
    <row r="44" spans="1:33" ht="15" customHeight="1" x14ac:dyDescent="0.55000000000000004">
      <c r="A44" s="252"/>
      <c r="B44" s="125" t="str">
        <f>IF(★入力シート!G194="○","☑","□")</f>
        <v>□</v>
      </c>
      <c r="C44" s="1013" t="s">
        <v>377</v>
      </c>
      <c r="D44" s="252"/>
      <c r="E44" s="252"/>
      <c r="F44" s="252"/>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2"/>
      <c r="AF44" s="252"/>
      <c r="AG44" s="252"/>
    </row>
    <row r="45" spans="1:33" ht="15" customHeight="1" x14ac:dyDescent="0.55000000000000004">
      <c r="A45" s="252"/>
      <c r="B45" s="125" t="str">
        <f>IF(★入力シート!G195="○","☑","□")</f>
        <v>□</v>
      </c>
      <c r="C45" s="1013" t="s">
        <v>585</v>
      </c>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row>
    <row r="46" spans="1:33" ht="15" customHeight="1" x14ac:dyDescent="0.55000000000000004">
      <c r="A46" s="252"/>
      <c r="B46" s="125" t="str">
        <f>IF(★入力シート!G196="○","☑","□")</f>
        <v>□</v>
      </c>
      <c r="C46" s="252" t="s">
        <v>378</v>
      </c>
      <c r="D46" s="252"/>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252"/>
    </row>
    <row r="47" spans="1:33" ht="15" customHeight="1" x14ac:dyDescent="0.55000000000000004">
      <c r="A47" s="252"/>
      <c r="B47" s="125" t="str">
        <f>IF(★入力シート!G197="○","☑","□")</f>
        <v>□</v>
      </c>
      <c r="C47" s="252" t="s">
        <v>535</v>
      </c>
      <c r="D47" s="252"/>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2"/>
      <c r="AE47" s="252"/>
      <c r="AF47" s="252"/>
      <c r="AG47" s="252"/>
    </row>
    <row r="48" spans="1:33" ht="15" customHeight="1" x14ac:dyDescent="0.55000000000000004">
      <c r="A48" s="252"/>
      <c r="B48" s="125" t="str">
        <f>IF(★入力シート!G198="○","☑","□")</f>
        <v>□</v>
      </c>
      <c r="C48" s="252" t="s">
        <v>379</v>
      </c>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row>
    <row r="49" spans="1:40" ht="15" customHeight="1" x14ac:dyDescent="0.55000000000000004">
      <c r="A49" s="252"/>
      <c r="B49" s="125" t="str">
        <f>IF(★入力シート!G199="○","☑","□")</f>
        <v>□</v>
      </c>
      <c r="C49" s="252" t="s">
        <v>380</v>
      </c>
      <c r="D49" s="252"/>
      <c r="E49" s="252"/>
      <c r="F49" s="252"/>
      <c r="G49" s="252"/>
      <c r="H49" s="252"/>
      <c r="I49" s="252"/>
      <c r="J49" s="252"/>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2"/>
    </row>
    <row r="50" spans="1:40" ht="15" customHeight="1" x14ac:dyDescent="0.55000000000000004">
      <c r="A50" s="252"/>
      <c r="B50" s="125" t="str">
        <f>IF(★入力シート!G200="○","☑","□")</f>
        <v>□</v>
      </c>
      <c r="C50" s="252" t="s">
        <v>381</v>
      </c>
      <c r="D50" s="252"/>
      <c r="E50" s="252"/>
      <c r="F50" s="252"/>
      <c r="G50" s="252"/>
      <c r="H50" s="252"/>
      <c r="I50" s="252"/>
      <c r="J50" s="252"/>
      <c r="K50" s="252"/>
      <c r="L50" s="252"/>
      <c r="M50" s="252"/>
      <c r="N50" s="252"/>
      <c r="O50" s="252"/>
      <c r="P50" s="252"/>
      <c r="Q50" s="252"/>
      <c r="R50" s="252"/>
      <c r="S50" s="252"/>
      <c r="T50" s="252"/>
      <c r="U50" s="252"/>
      <c r="V50" s="252"/>
      <c r="W50" s="252"/>
      <c r="X50" s="252"/>
      <c r="Y50" s="252"/>
      <c r="Z50" s="252"/>
      <c r="AA50" s="252"/>
      <c r="AB50" s="252"/>
      <c r="AC50" s="252"/>
      <c r="AD50" s="252"/>
      <c r="AE50" s="252"/>
      <c r="AF50" s="252"/>
      <c r="AG50" s="252"/>
    </row>
    <row r="51" spans="1:40" ht="15" customHeight="1" x14ac:dyDescent="0.55000000000000004">
      <c r="A51" s="252"/>
      <c r="B51" s="125" t="str">
        <f>IF(★入力シート!G201="○","☑","□")</f>
        <v>□</v>
      </c>
      <c r="C51" s="252" t="s">
        <v>383</v>
      </c>
      <c r="D51" s="252"/>
      <c r="E51" s="252"/>
      <c r="F51" s="252"/>
      <c r="G51" s="252"/>
      <c r="H51" s="252"/>
      <c r="I51" s="252"/>
      <c r="J51" s="252"/>
      <c r="K51" s="252"/>
      <c r="L51" s="252"/>
      <c r="M51" s="252"/>
      <c r="N51" s="252" t="s">
        <v>384</v>
      </c>
      <c r="O51" s="252"/>
      <c r="P51" s="252"/>
      <c r="Q51" s="252"/>
      <c r="R51" s="252"/>
      <c r="S51" s="666" t="str">
        <f>IF(★入力シート!G201="○",★入力シート!G202,"")</f>
        <v/>
      </c>
      <c r="T51" s="666"/>
      <c r="U51" s="666"/>
      <c r="V51" s="666"/>
      <c r="W51" s="666"/>
      <c r="X51" s="666"/>
      <c r="Y51" s="666"/>
      <c r="Z51" s="666"/>
      <c r="AA51" s="666"/>
      <c r="AB51" s="666"/>
      <c r="AC51" s="666"/>
      <c r="AD51" s="666"/>
      <c r="AE51" s="666"/>
      <c r="AF51" s="666"/>
      <c r="AG51" s="666"/>
      <c r="AH51" s="666"/>
      <c r="AI51" s="99" t="s">
        <v>16</v>
      </c>
    </row>
    <row r="52" spans="1:40" ht="15" customHeight="1" x14ac:dyDescent="0.55000000000000004">
      <c r="A52" s="252"/>
      <c r="B52" s="252"/>
      <c r="C52" s="252"/>
      <c r="D52" s="252"/>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2"/>
      <c r="AG52" s="252"/>
      <c r="AH52" s="252"/>
      <c r="AI52" s="252"/>
    </row>
    <row r="53" spans="1:40" ht="15" customHeight="1" x14ac:dyDescent="0.55000000000000004">
      <c r="C53" s="681" t="s">
        <v>246</v>
      </c>
      <c r="D53" s="682"/>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10"/>
    </row>
    <row r="54" spans="1:40" ht="15" customHeight="1" x14ac:dyDescent="0.55000000000000004">
      <c r="A54" s="111"/>
      <c r="B54" s="111"/>
      <c r="C54" s="670">
        <f>★入力シート!G203</f>
        <v>0</v>
      </c>
      <c r="D54" s="671"/>
      <c r="E54" s="671"/>
      <c r="F54" s="671"/>
      <c r="G54" s="671"/>
      <c r="H54" s="671"/>
      <c r="I54" s="671"/>
      <c r="J54" s="671"/>
      <c r="K54" s="671"/>
      <c r="L54" s="671"/>
      <c r="M54" s="671"/>
      <c r="N54" s="671"/>
      <c r="O54" s="671"/>
      <c r="P54" s="671"/>
      <c r="Q54" s="671"/>
      <c r="R54" s="671"/>
      <c r="S54" s="671"/>
      <c r="T54" s="671"/>
      <c r="U54" s="671"/>
      <c r="V54" s="671"/>
      <c r="W54" s="671"/>
      <c r="X54" s="671"/>
      <c r="Y54" s="671"/>
      <c r="Z54" s="671"/>
      <c r="AA54" s="671"/>
      <c r="AB54" s="671"/>
      <c r="AC54" s="671"/>
      <c r="AD54" s="671"/>
      <c r="AE54" s="671"/>
      <c r="AF54" s="671"/>
      <c r="AG54" s="671"/>
      <c r="AH54" s="671"/>
      <c r="AI54" s="671"/>
      <c r="AJ54" s="672"/>
    </row>
    <row r="55" spans="1:40" ht="15" customHeight="1" x14ac:dyDescent="0.55000000000000004">
      <c r="A55" s="111"/>
      <c r="B55" s="111"/>
      <c r="C55" s="673"/>
      <c r="D55" s="674"/>
      <c r="E55" s="674"/>
      <c r="F55" s="674"/>
      <c r="G55" s="674"/>
      <c r="H55" s="674"/>
      <c r="I55" s="674"/>
      <c r="J55" s="674"/>
      <c r="K55" s="674"/>
      <c r="L55" s="674"/>
      <c r="M55" s="674"/>
      <c r="N55" s="674"/>
      <c r="O55" s="674"/>
      <c r="P55" s="674"/>
      <c r="Q55" s="674"/>
      <c r="R55" s="674"/>
      <c r="S55" s="674"/>
      <c r="T55" s="674"/>
      <c r="U55" s="674"/>
      <c r="V55" s="674"/>
      <c r="W55" s="674"/>
      <c r="X55" s="674"/>
      <c r="Y55" s="674"/>
      <c r="Z55" s="674"/>
      <c r="AA55" s="674"/>
      <c r="AB55" s="674"/>
      <c r="AC55" s="674"/>
      <c r="AD55" s="674"/>
      <c r="AE55" s="674"/>
      <c r="AF55" s="674"/>
      <c r="AG55" s="674"/>
      <c r="AH55" s="674"/>
      <c r="AI55" s="674"/>
      <c r="AJ55" s="675"/>
    </row>
    <row r="56" spans="1:40" ht="15" customHeight="1" x14ac:dyDescent="0.55000000000000004">
      <c r="A56" s="111"/>
      <c r="B56" s="111"/>
      <c r="C56" s="673"/>
      <c r="D56" s="674"/>
      <c r="E56" s="674"/>
      <c r="F56" s="674"/>
      <c r="G56" s="674"/>
      <c r="H56" s="674"/>
      <c r="I56" s="674"/>
      <c r="J56" s="674"/>
      <c r="K56" s="674"/>
      <c r="L56" s="674"/>
      <c r="M56" s="674"/>
      <c r="N56" s="674"/>
      <c r="O56" s="674"/>
      <c r="P56" s="674"/>
      <c r="Q56" s="674"/>
      <c r="R56" s="674"/>
      <c r="S56" s="674"/>
      <c r="T56" s="674"/>
      <c r="U56" s="674"/>
      <c r="V56" s="674"/>
      <c r="W56" s="674"/>
      <c r="X56" s="674"/>
      <c r="Y56" s="674"/>
      <c r="Z56" s="674"/>
      <c r="AA56" s="674"/>
      <c r="AB56" s="674"/>
      <c r="AC56" s="674"/>
      <c r="AD56" s="674"/>
      <c r="AE56" s="674"/>
      <c r="AF56" s="674"/>
      <c r="AG56" s="674"/>
      <c r="AH56" s="674"/>
      <c r="AI56" s="674"/>
      <c r="AJ56" s="675"/>
    </row>
    <row r="57" spans="1:40" ht="15" customHeight="1" x14ac:dyDescent="0.55000000000000004">
      <c r="A57" s="111"/>
      <c r="B57" s="111"/>
      <c r="C57" s="673"/>
      <c r="D57" s="674"/>
      <c r="E57" s="674"/>
      <c r="F57" s="674"/>
      <c r="G57" s="674"/>
      <c r="H57" s="674"/>
      <c r="I57" s="674"/>
      <c r="J57" s="674"/>
      <c r="K57" s="674"/>
      <c r="L57" s="674"/>
      <c r="M57" s="674"/>
      <c r="N57" s="674"/>
      <c r="O57" s="674"/>
      <c r="P57" s="674"/>
      <c r="Q57" s="674"/>
      <c r="R57" s="674"/>
      <c r="S57" s="674"/>
      <c r="T57" s="674"/>
      <c r="U57" s="674"/>
      <c r="V57" s="674"/>
      <c r="W57" s="674"/>
      <c r="X57" s="674"/>
      <c r="Y57" s="674"/>
      <c r="Z57" s="674"/>
      <c r="AA57" s="674"/>
      <c r="AB57" s="674"/>
      <c r="AC57" s="674"/>
      <c r="AD57" s="674"/>
      <c r="AE57" s="674"/>
      <c r="AF57" s="674"/>
      <c r="AG57" s="674"/>
      <c r="AH57" s="674"/>
      <c r="AI57" s="674"/>
      <c r="AJ57" s="675"/>
    </row>
    <row r="58" spans="1:40" ht="15" customHeight="1" x14ac:dyDescent="0.55000000000000004">
      <c r="A58" s="111"/>
      <c r="B58" s="111"/>
      <c r="C58" s="673"/>
      <c r="D58" s="674"/>
      <c r="E58" s="674"/>
      <c r="F58" s="674"/>
      <c r="G58" s="674"/>
      <c r="H58" s="674"/>
      <c r="I58" s="674"/>
      <c r="J58" s="674"/>
      <c r="K58" s="674"/>
      <c r="L58" s="674"/>
      <c r="M58" s="674"/>
      <c r="N58" s="674"/>
      <c r="O58" s="674"/>
      <c r="P58" s="674"/>
      <c r="Q58" s="674"/>
      <c r="R58" s="674"/>
      <c r="S58" s="674"/>
      <c r="T58" s="674"/>
      <c r="U58" s="674"/>
      <c r="V58" s="674"/>
      <c r="W58" s="674"/>
      <c r="X58" s="674"/>
      <c r="Y58" s="674"/>
      <c r="Z58" s="674"/>
      <c r="AA58" s="674"/>
      <c r="AB58" s="674"/>
      <c r="AC58" s="674"/>
      <c r="AD58" s="674"/>
      <c r="AE58" s="674"/>
      <c r="AF58" s="674"/>
      <c r="AG58" s="674"/>
      <c r="AH58" s="674"/>
      <c r="AI58" s="674"/>
      <c r="AJ58" s="675"/>
    </row>
    <row r="59" spans="1:40" ht="15" customHeight="1" x14ac:dyDescent="0.55000000000000004">
      <c r="A59" s="112"/>
      <c r="B59" s="112"/>
      <c r="C59" s="676"/>
      <c r="D59" s="677"/>
      <c r="E59" s="677"/>
      <c r="F59" s="677"/>
      <c r="G59" s="677"/>
      <c r="H59" s="677"/>
      <c r="I59" s="677"/>
      <c r="J59" s="677"/>
      <c r="K59" s="677"/>
      <c r="L59" s="677"/>
      <c r="M59" s="677"/>
      <c r="N59" s="677"/>
      <c r="O59" s="677"/>
      <c r="P59" s="677"/>
      <c r="Q59" s="677"/>
      <c r="R59" s="677"/>
      <c r="S59" s="677"/>
      <c r="T59" s="677"/>
      <c r="U59" s="677"/>
      <c r="V59" s="677"/>
      <c r="W59" s="677"/>
      <c r="X59" s="677"/>
      <c r="Y59" s="677"/>
      <c r="Z59" s="677"/>
      <c r="AA59" s="677"/>
      <c r="AB59" s="677"/>
      <c r="AC59" s="677"/>
      <c r="AD59" s="677"/>
      <c r="AE59" s="677"/>
      <c r="AF59" s="677"/>
      <c r="AG59" s="677"/>
      <c r="AH59" s="677"/>
      <c r="AI59" s="677"/>
      <c r="AJ59" s="678"/>
    </row>
    <row r="60" spans="1:40" ht="14.25" customHeight="1" x14ac:dyDescent="0.55000000000000004">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c r="AB60" s="181"/>
      <c r="AC60" s="181"/>
      <c r="AD60" s="181"/>
      <c r="AE60" s="181"/>
      <c r="AF60" s="181"/>
      <c r="AG60" s="181"/>
      <c r="AH60" s="181"/>
      <c r="AI60" s="181"/>
      <c r="AJ60" s="181"/>
      <c r="AK60" s="181"/>
      <c r="AL60" s="181"/>
      <c r="AM60" s="181"/>
      <c r="AN60" s="181"/>
    </row>
    <row r="61" spans="1:40" s="102" customFormat="1" ht="5.15" customHeight="1" x14ac:dyDescent="0.55000000000000004">
      <c r="A61" s="113"/>
      <c r="B61" s="113"/>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row>
    <row r="62" spans="1:40" ht="15" customHeight="1" x14ac:dyDescent="0.55000000000000004">
      <c r="A62" s="408" t="s">
        <v>474</v>
      </c>
      <c r="B62" s="408"/>
      <c r="C62" s="408"/>
      <c r="D62" s="408"/>
      <c r="E62" s="408"/>
      <c r="F62" s="408"/>
      <c r="G62" s="408"/>
      <c r="H62" s="408"/>
      <c r="I62" s="408"/>
      <c r="J62" s="408"/>
      <c r="K62" s="408"/>
      <c r="L62" s="408"/>
      <c r="M62" s="408"/>
      <c r="N62" s="408"/>
      <c r="O62" s="408"/>
      <c r="P62" s="408"/>
      <c r="Q62" s="408"/>
      <c r="R62" s="408"/>
      <c r="S62" s="408"/>
      <c r="T62" s="408"/>
      <c r="U62" s="408"/>
      <c r="V62" s="408"/>
      <c r="W62" s="408"/>
      <c r="X62" s="408"/>
      <c r="Y62" s="408"/>
      <c r="Z62" s="408"/>
      <c r="AA62" s="408"/>
      <c r="AB62" s="408"/>
      <c r="AC62" s="408"/>
      <c r="AD62" s="408"/>
      <c r="AE62" s="408"/>
      <c r="AF62" s="408"/>
      <c r="AG62" s="408"/>
    </row>
    <row r="63" spans="1:40" ht="15" customHeight="1" x14ac:dyDescent="0.55000000000000004">
      <c r="A63" s="656" t="s">
        <v>191</v>
      </c>
      <c r="B63" s="657"/>
      <c r="C63" s="657"/>
      <c r="D63" s="657"/>
      <c r="E63" s="657"/>
      <c r="F63" s="657"/>
      <c r="G63" s="657"/>
      <c r="H63" s="657"/>
      <c r="I63" s="657"/>
      <c r="J63" s="657"/>
      <c r="K63" s="657"/>
      <c r="L63" s="695"/>
      <c r="M63" s="631" t="s">
        <v>478</v>
      </c>
      <c r="N63" s="631"/>
      <c r="O63" s="631"/>
      <c r="P63" s="631"/>
      <c r="Q63" s="631"/>
      <c r="R63" s="631"/>
      <c r="S63" s="631"/>
      <c r="T63" s="631"/>
      <c r="U63" s="631"/>
      <c r="V63" s="631"/>
      <c r="W63" s="631"/>
      <c r="X63" s="632"/>
      <c r="Y63" s="630" t="s">
        <v>479</v>
      </c>
      <c r="Z63" s="631"/>
      <c r="AA63" s="631"/>
      <c r="AB63" s="631"/>
      <c r="AC63" s="631"/>
      <c r="AD63" s="631"/>
      <c r="AE63" s="631"/>
      <c r="AF63" s="631"/>
      <c r="AG63" s="631"/>
      <c r="AH63" s="631"/>
      <c r="AI63" s="631"/>
      <c r="AJ63" s="632"/>
    </row>
    <row r="64" spans="1:40" ht="15" customHeight="1" x14ac:dyDescent="0.55000000000000004">
      <c r="A64" s="658"/>
      <c r="B64" s="659"/>
      <c r="C64" s="659"/>
      <c r="D64" s="659"/>
      <c r="E64" s="659"/>
      <c r="F64" s="659"/>
      <c r="G64" s="659"/>
      <c r="H64" s="659"/>
      <c r="I64" s="659"/>
      <c r="J64" s="659"/>
      <c r="K64" s="659"/>
      <c r="L64" s="696"/>
      <c r="M64" s="682" t="s">
        <v>247</v>
      </c>
      <c r="N64" s="786">
        <f>M79/1.1</f>
        <v>0</v>
      </c>
      <c r="O64" s="786"/>
      <c r="P64" s="786"/>
      <c r="Q64" s="786"/>
      <c r="R64" s="786"/>
      <c r="S64" s="786"/>
      <c r="T64" s="786"/>
      <c r="U64" s="786"/>
      <c r="V64" s="786"/>
      <c r="W64" s="182"/>
      <c r="X64" s="174"/>
      <c r="Y64" s="681" t="s">
        <v>248</v>
      </c>
      <c r="Z64" s="786">
        <f>Y79/1.1</f>
        <v>0</v>
      </c>
      <c r="AA64" s="786"/>
      <c r="AB64" s="786"/>
      <c r="AC64" s="786"/>
      <c r="AD64" s="786"/>
      <c r="AE64" s="786"/>
      <c r="AF64" s="786"/>
      <c r="AG64" s="786"/>
      <c r="AH64" s="786"/>
      <c r="AI64" s="182"/>
      <c r="AJ64" s="115"/>
    </row>
    <row r="65" spans="1:36" ht="15" customHeight="1" x14ac:dyDescent="0.55000000000000004">
      <c r="A65" s="658"/>
      <c r="B65" s="659"/>
      <c r="C65" s="659"/>
      <c r="D65" s="659"/>
      <c r="E65" s="659"/>
      <c r="F65" s="659"/>
      <c r="G65" s="659"/>
      <c r="H65" s="659"/>
      <c r="I65" s="659"/>
      <c r="J65" s="659"/>
      <c r="K65" s="659"/>
      <c r="L65" s="696"/>
      <c r="M65" s="668"/>
      <c r="N65" s="689"/>
      <c r="O65" s="689"/>
      <c r="P65" s="689"/>
      <c r="Q65" s="689"/>
      <c r="R65" s="689"/>
      <c r="S65" s="689"/>
      <c r="T65" s="689"/>
      <c r="U65" s="689"/>
      <c r="V65" s="689"/>
      <c r="W65" s="107" t="s">
        <v>44</v>
      </c>
      <c r="X65" s="116"/>
      <c r="Y65" s="634"/>
      <c r="Z65" s="689"/>
      <c r="AA65" s="689"/>
      <c r="AB65" s="689"/>
      <c r="AC65" s="689"/>
      <c r="AD65" s="689"/>
      <c r="AE65" s="689"/>
      <c r="AF65" s="689"/>
      <c r="AG65" s="689"/>
      <c r="AH65" s="689"/>
      <c r="AI65" s="107" t="s">
        <v>44</v>
      </c>
      <c r="AJ65" s="245"/>
    </row>
    <row r="66" spans="1:36" ht="15" customHeight="1" x14ac:dyDescent="0.55000000000000004">
      <c r="A66" s="658"/>
      <c r="B66" s="659"/>
      <c r="C66" s="659"/>
      <c r="D66" s="659"/>
      <c r="E66" s="659"/>
      <c r="F66" s="659"/>
      <c r="G66" s="659"/>
      <c r="H66" s="659"/>
      <c r="I66" s="659"/>
      <c r="J66" s="659"/>
      <c r="K66" s="659"/>
      <c r="L66" s="696"/>
      <c r="M66" s="250"/>
      <c r="N66" s="247"/>
      <c r="O66" s="247"/>
      <c r="P66" s="247"/>
      <c r="Q66" s="247"/>
      <c r="R66" s="247"/>
      <c r="S66" s="247"/>
      <c r="T66" s="247"/>
      <c r="U66" s="247"/>
      <c r="V66" s="248"/>
      <c r="W66" s="248"/>
      <c r="X66" s="249"/>
      <c r="Y66" s="250"/>
      <c r="Z66" s="247"/>
      <c r="AA66" s="247"/>
      <c r="AB66" s="247"/>
      <c r="AC66" s="247"/>
      <c r="AD66" s="247"/>
      <c r="AE66" s="247"/>
      <c r="AF66" s="247"/>
      <c r="AG66" s="247"/>
      <c r="AH66" s="247"/>
      <c r="AI66" s="248"/>
      <c r="AJ66" s="251"/>
    </row>
    <row r="67" spans="1:36" ht="15" customHeight="1" x14ac:dyDescent="0.55000000000000004">
      <c r="A67" s="658"/>
      <c r="B67" s="659"/>
      <c r="C67" s="659"/>
      <c r="D67" s="659"/>
      <c r="E67" s="659"/>
      <c r="F67" s="659"/>
      <c r="G67" s="659"/>
      <c r="H67" s="659"/>
      <c r="I67" s="659"/>
      <c r="J67" s="659"/>
      <c r="K67" s="659"/>
      <c r="L67" s="696"/>
      <c r="M67" s="784" t="s">
        <v>480</v>
      </c>
      <c r="N67" s="784"/>
      <c r="O67" s="784"/>
      <c r="P67" s="784"/>
      <c r="Q67" s="784"/>
      <c r="R67" s="784"/>
      <c r="S67" s="784"/>
      <c r="T67" s="784"/>
      <c r="U67" s="784"/>
      <c r="V67" s="784"/>
      <c r="W67" s="784"/>
      <c r="X67" s="784"/>
      <c r="Y67" s="784"/>
      <c r="Z67" s="784"/>
      <c r="AA67" s="784"/>
      <c r="AB67" s="784"/>
      <c r="AC67" s="784"/>
      <c r="AD67" s="784"/>
      <c r="AE67" s="784"/>
      <c r="AF67" s="784"/>
      <c r="AG67" s="784"/>
      <c r="AH67" s="784"/>
      <c r="AI67" s="784"/>
      <c r="AJ67" s="785"/>
    </row>
    <row r="68" spans="1:36" ht="15" customHeight="1" x14ac:dyDescent="0.55000000000000004">
      <c r="A68" s="658"/>
      <c r="B68" s="659"/>
      <c r="C68" s="659"/>
      <c r="D68" s="659"/>
      <c r="E68" s="659"/>
      <c r="F68" s="659"/>
      <c r="G68" s="659"/>
      <c r="H68" s="659"/>
      <c r="I68" s="659"/>
      <c r="J68" s="659"/>
      <c r="K68" s="659"/>
      <c r="L68" s="696"/>
      <c r="M68" s="172" t="s">
        <v>481</v>
      </c>
      <c r="N68" s="173"/>
      <c r="O68" s="173"/>
      <c r="P68" s="173"/>
      <c r="Q68" s="173"/>
      <c r="R68" s="173"/>
      <c r="S68" s="173"/>
      <c r="T68" s="173"/>
      <c r="U68" s="109"/>
      <c r="V68" s="109"/>
      <c r="W68" s="109"/>
      <c r="X68" s="242"/>
      <c r="Y68" s="173" t="s">
        <v>482</v>
      </c>
      <c r="Z68" s="173"/>
      <c r="AA68" s="173"/>
      <c r="AB68" s="173"/>
      <c r="AC68" s="173"/>
      <c r="AD68" s="173"/>
      <c r="AE68" s="173"/>
      <c r="AF68" s="173"/>
      <c r="AG68" s="173"/>
      <c r="AH68" s="109"/>
      <c r="AI68" s="109"/>
      <c r="AJ68" s="110"/>
    </row>
    <row r="69" spans="1:36" ht="15" customHeight="1" x14ac:dyDescent="0.55000000000000004">
      <c r="A69" s="658"/>
      <c r="B69" s="659"/>
      <c r="C69" s="659"/>
      <c r="D69" s="659"/>
      <c r="E69" s="659"/>
      <c r="F69" s="659"/>
      <c r="G69" s="659"/>
      <c r="H69" s="659"/>
      <c r="I69" s="659"/>
      <c r="J69" s="659"/>
      <c r="K69" s="659"/>
      <c r="L69" s="696"/>
      <c r="M69" s="686">
        <f>★入力シート!G210</f>
        <v>0</v>
      </c>
      <c r="N69" s="687"/>
      <c r="O69" s="687"/>
      <c r="P69" s="687"/>
      <c r="Q69" s="687"/>
      <c r="R69" s="687"/>
      <c r="S69" s="687"/>
      <c r="T69" s="687"/>
      <c r="U69" s="687"/>
      <c r="V69" s="687"/>
      <c r="W69" s="167" t="s">
        <v>44</v>
      </c>
      <c r="X69" s="239"/>
      <c r="Y69" s="783">
        <f>★入力シート!G214</f>
        <v>0</v>
      </c>
      <c r="Z69" s="687"/>
      <c r="AA69" s="687"/>
      <c r="AB69" s="687"/>
      <c r="AC69" s="687"/>
      <c r="AD69" s="687"/>
      <c r="AE69" s="687"/>
      <c r="AF69" s="687"/>
      <c r="AG69" s="687"/>
      <c r="AH69" s="687"/>
      <c r="AI69" s="167" t="s">
        <v>44</v>
      </c>
      <c r="AJ69" s="241"/>
    </row>
    <row r="70" spans="1:36" ht="15" customHeight="1" x14ac:dyDescent="0.55000000000000004">
      <c r="A70" s="658"/>
      <c r="B70" s="659"/>
      <c r="C70" s="659"/>
      <c r="D70" s="659"/>
      <c r="E70" s="659"/>
      <c r="F70" s="659"/>
      <c r="G70" s="659"/>
      <c r="H70" s="659"/>
      <c r="I70" s="659"/>
      <c r="J70" s="659"/>
      <c r="K70" s="659"/>
      <c r="L70" s="696"/>
      <c r="M70" s="244" t="s">
        <v>483</v>
      </c>
      <c r="N70" s="111"/>
      <c r="O70" s="111"/>
      <c r="P70" s="111"/>
      <c r="Q70" s="111"/>
      <c r="R70" s="111"/>
      <c r="S70" s="111"/>
      <c r="T70" s="111"/>
      <c r="U70" s="112"/>
      <c r="V70" s="112"/>
      <c r="W70" s="112"/>
      <c r="X70" s="243"/>
      <c r="Y70" s="111" t="s">
        <v>484</v>
      </c>
      <c r="Z70" s="111"/>
      <c r="AA70" s="111"/>
      <c r="AB70" s="111"/>
      <c r="AC70" s="111"/>
      <c r="AD70" s="111"/>
      <c r="AE70" s="111"/>
      <c r="AF70" s="111"/>
      <c r="AG70" s="111"/>
      <c r="AH70" s="112"/>
      <c r="AI70" s="112"/>
      <c r="AJ70" s="241"/>
    </row>
    <row r="71" spans="1:36" ht="15" customHeight="1" x14ac:dyDescent="0.55000000000000004">
      <c r="A71" s="658"/>
      <c r="B71" s="659"/>
      <c r="C71" s="659"/>
      <c r="D71" s="659"/>
      <c r="E71" s="659"/>
      <c r="F71" s="659"/>
      <c r="G71" s="659"/>
      <c r="H71" s="659"/>
      <c r="I71" s="659"/>
      <c r="J71" s="659"/>
      <c r="K71" s="659"/>
      <c r="L71" s="696"/>
      <c r="M71" s="686">
        <f>★入力シート!G211</f>
        <v>0</v>
      </c>
      <c r="N71" s="687"/>
      <c r="O71" s="687"/>
      <c r="P71" s="687"/>
      <c r="Q71" s="687"/>
      <c r="R71" s="687"/>
      <c r="S71" s="687"/>
      <c r="T71" s="687"/>
      <c r="U71" s="687"/>
      <c r="V71" s="687"/>
      <c r="W71" s="167" t="s">
        <v>44</v>
      </c>
      <c r="X71" s="239"/>
      <c r="Y71" s="783">
        <f>★入力シート!G215</f>
        <v>0</v>
      </c>
      <c r="Z71" s="687"/>
      <c r="AA71" s="687"/>
      <c r="AB71" s="687"/>
      <c r="AC71" s="687"/>
      <c r="AD71" s="687"/>
      <c r="AE71" s="687"/>
      <c r="AF71" s="687"/>
      <c r="AG71" s="687"/>
      <c r="AH71" s="687"/>
      <c r="AI71" s="167" t="s">
        <v>44</v>
      </c>
      <c r="AJ71" s="241"/>
    </row>
    <row r="72" spans="1:36" ht="15" customHeight="1" x14ac:dyDescent="0.55000000000000004">
      <c r="A72" s="658"/>
      <c r="B72" s="659"/>
      <c r="C72" s="659"/>
      <c r="D72" s="659"/>
      <c r="E72" s="659"/>
      <c r="F72" s="659"/>
      <c r="G72" s="659"/>
      <c r="H72" s="659"/>
      <c r="I72" s="659"/>
      <c r="J72" s="659"/>
      <c r="K72" s="659"/>
      <c r="L72" s="696"/>
      <c r="M72" s="244" t="s">
        <v>485</v>
      </c>
      <c r="N72" s="111"/>
      <c r="O72" s="111"/>
      <c r="P72" s="111"/>
      <c r="Q72" s="111"/>
      <c r="R72" s="111"/>
      <c r="S72" s="111"/>
      <c r="T72" s="111"/>
      <c r="U72" s="112"/>
      <c r="V72" s="112"/>
      <c r="W72" s="112"/>
      <c r="X72" s="243"/>
      <c r="Y72" s="183" t="s">
        <v>486</v>
      </c>
      <c r="Z72" s="183"/>
      <c r="AA72" s="183"/>
      <c r="AB72" s="183"/>
      <c r="AC72" s="183"/>
      <c r="AD72" s="183"/>
      <c r="AE72" s="183"/>
      <c r="AF72" s="183"/>
      <c r="AG72" s="183"/>
      <c r="AH72" s="112"/>
      <c r="AI72" s="112"/>
      <c r="AJ72" s="241"/>
    </row>
    <row r="73" spans="1:36" ht="15" customHeight="1" x14ac:dyDescent="0.55000000000000004">
      <c r="A73" s="658"/>
      <c r="B73" s="659"/>
      <c r="C73" s="659"/>
      <c r="D73" s="659"/>
      <c r="E73" s="659"/>
      <c r="F73" s="659"/>
      <c r="G73" s="659"/>
      <c r="H73" s="659"/>
      <c r="I73" s="659"/>
      <c r="J73" s="659"/>
      <c r="K73" s="659"/>
      <c r="L73" s="696"/>
      <c r="M73" s="686">
        <f>★入力シート!G212</f>
        <v>0</v>
      </c>
      <c r="N73" s="687"/>
      <c r="O73" s="687"/>
      <c r="P73" s="687"/>
      <c r="Q73" s="687"/>
      <c r="R73" s="687"/>
      <c r="S73" s="687"/>
      <c r="T73" s="687"/>
      <c r="U73" s="687"/>
      <c r="V73" s="687"/>
      <c r="W73" s="167" t="s">
        <v>44</v>
      </c>
      <c r="X73" s="239"/>
      <c r="Y73" s="783">
        <f>★入力シート!G216</f>
        <v>0</v>
      </c>
      <c r="Z73" s="687"/>
      <c r="AA73" s="687"/>
      <c r="AB73" s="687"/>
      <c r="AC73" s="687"/>
      <c r="AD73" s="687"/>
      <c r="AE73" s="687"/>
      <c r="AF73" s="687"/>
      <c r="AG73" s="687"/>
      <c r="AH73" s="687"/>
      <c r="AI73" s="167" t="s">
        <v>44</v>
      </c>
      <c r="AJ73" s="241"/>
    </row>
    <row r="74" spans="1:36" ht="15" customHeight="1" x14ac:dyDescent="0.55000000000000004">
      <c r="A74" s="658"/>
      <c r="B74" s="659"/>
      <c r="C74" s="659"/>
      <c r="D74" s="659"/>
      <c r="E74" s="659"/>
      <c r="F74" s="659"/>
      <c r="G74" s="659"/>
      <c r="H74" s="659"/>
      <c r="I74" s="659"/>
      <c r="J74" s="659"/>
      <c r="K74" s="659"/>
      <c r="L74" s="696"/>
      <c r="M74" s="244" t="s">
        <v>487</v>
      </c>
      <c r="N74" s="111"/>
      <c r="O74" s="111"/>
      <c r="P74" s="111"/>
      <c r="Q74" s="111"/>
      <c r="R74" s="111"/>
      <c r="S74" s="111"/>
      <c r="T74" s="111"/>
      <c r="U74" s="112"/>
      <c r="V74" s="112"/>
      <c r="W74" s="112"/>
      <c r="X74" s="243"/>
      <c r="Y74" s="111"/>
      <c r="Z74" s="111"/>
      <c r="AA74" s="111"/>
      <c r="AB74" s="111"/>
      <c r="AC74" s="111"/>
      <c r="AD74" s="111"/>
      <c r="AE74" s="111"/>
      <c r="AF74" s="111"/>
      <c r="AG74" s="111"/>
      <c r="AH74" s="112"/>
      <c r="AI74" s="112"/>
      <c r="AJ74" s="241"/>
    </row>
    <row r="75" spans="1:36" ht="15" customHeight="1" x14ac:dyDescent="0.55000000000000004">
      <c r="A75" s="660"/>
      <c r="B75" s="661"/>
      <c r="C75" s="661"/>
      <c r="D75" s="661"/>
      <c r="E75" s="661"/>
      <c r="F75" s="661"/>
      <c r="G75" s="661"/>
      <c r="H75" s="661"/>
      <c r="I75" s="661"/>
      <c r="J75" s="661"/>
      <c r="K75" s="661"/>
      <c r="L75" s="697"/>
      <c r="M75" s="688">
        <f>★入力シート!G213</f>
        <v>0</v>
      </c>
      <c r="N75" s="689"/>
      <c r="O75" s="689"/>
      <c r="P75" s="689"/>
      <c r="Q75" s="689"/>
      <c r="R75" s="689"/>
      <c r="S75" s="689"/>
      <c r="T75" s="689"/>
      <c r="U75" s="689"/>
      <c r="V75" s="689"/>
      <c r="W75" s="180" t="s">
        <v>44</v>
      </c>
      <c r="X75" s="246"/>
      <c r="Y75" s="107"/>
      <c r="Z75" s="107"/>
      <c r="AA75" s="107"/>
      <c r="AB75" s="107"/>
      <c r="AC75" s="107"/>
      <c r="AD75" s="107"/>
      <c r="AE75" s="107"/>
      <c r="AF75" s="107"/>
      <c r="AG75" s="107"/>
      <c r="AH75" s="107"/>
      <c r="AI75" s="107"/>
      <c r="AJ75" s="117"/>
    </row>
    <row r="76" spans="1:36" ht="15" customHeight="1" x14ac:dyDescent="0.55000000000000004">
      <c r="A76" s="638" t="s">
        <v>249</v>
      </c>
      <c r="B76" s="639"/>
      <c r="C76" s="639"/>
      <c r="D76" s="639"/>
      <c r="E76" s="639"/>
      <c r="F76" s="639"/>
      <c r="G76" s="639"/>
      <c r="H76" s="639"/>
      <c r="I76" s="639"/>
      <c r="J76" s="639"/>
      <c r="K76" s="639"/>
      <c r="L76" s="640"/>
      <c r="M76" s="638" t="s">
        <v>250</v>
      </c>
      <c r="N76" s="639"/>
      <c r="O76" s="639"/>
      <c r="P76" s="639"/>
      <c r="Q76" s="639"/>
      <c r="R76" s="639"/>
      <c r="S76" s="639"/>
      <c r="T76" s="639"/>
      <c r="U76" s="639"/>
      <c r="V76" s="639"/>
      <c r="W76" s="639"/>
      <c r="X76" s="640"/>
      <c r="Y76" s="638" t="s">
        <v>343</v>
      </c>
      <c r="Z76" s="639"/>
      <c r="AA76" s="639"/>
      <c r="AB76" s="639"/>
      <c r="AC76" s="639"/>
      <c r="AD76" s="639"/>
      <c r="AE76" s="639"/>
      <c r="AF76" s="639"/>
      <c r="AG76" s="639"/>
      <c r="AH76" s="639"/>
      <c r="AI76" s="639"/>
      <c r="AJ76" s="640"/>
    </row>
    <row r="77" spans="1:36" ht="15" customHeight="1" x14ac:dyDescent="0.55000000000000004">
      <c r="A77" s="644"/>
      <c r="B77" s="645"/>
      <c r="C77" s="645"/>
      <c r="D77" s="645"/>
      <c r="E77" s="645"/>
      <c r="F77" s="645"/>
      <c r="G77" s="645"/>
      <c r="H77" s="645"/>
      <c r="I77" s="645"/>
      <c r="J77" s="645"/>
      <c r="K77" s="645"/>
      <c r="L77" s="646"/>
      <c r="M77" s="644"/>
      <c r="N77" s="645"/>
      <c r="O77" s="645"/>
      <c r="P77" s="645"/>
      <c r="Q77" s="645"/>
      <c r="R77" s="645"/>
      <c r="S77" s="645"/>
      <c r="T77" s="645"/>
      <c r="U77" s="645"/>
      <c r="V77" s="645"/>
      <c r="W77" s="645"/>
      <c r="X77" s="646"/>
      <c r="Y77" s="644"/>
      <c r="Z77" s="645"/>
      <c r="AA77" s="645"/>
      <c r="AB77" s="645"/>
      <c r="AC77" s="645"/>
      <c r="AD77" s="645"/>
      <c r="AE77" s="645"/>
      <c r="AF77" s="645"/>
      <c r="AG77" s="645"/>
      <c r="AH77" s="645"/>
      <c r="AI77" s="645"/>
      <c r="AJ77" s="646"/>
    </row>
    <row r="78" spans="1:36" ht="15" customHeight="1" x14ac:dyDescent="0.55000000000000004">
      <c r="A78" s="649" t="s">
        <v>488</v>
      </c>
      <c r="B78" s="650"/>
      <c r="C78" s="650"/>
      <c r="D78" s="650"/>
      <c r="E78" s="650"/>
      <c r="F78" s="650"/>
      <c r="G78" s="650"/>
      <c r="H78" s="650"/>
      <c r="I78" s="650"/>
      <c r="J78" s="650"/>
      <c r="K78" s="650"/>
      <c r="L78" s="694"/>
      <c r="M78" s="652" t="s">
        <v>251</v>
      </c>
      <c r="N78" s="652"/>
      <c r="O78" s="652"/>
      <c r="P78" s="652"/>
      <c r="Q78" s="652"/>
      <c r="R78" s="652"/>
      <c r="S78" s="652"/>
      <c r="T78" s="652"/>
      <c r="U78" s="652"/>
      <c r="V78" s="652"/>
      <c r="W78" s="652"/>
      <c r="X78" s="653"/>
      <c r="Y78" s="652" t="s">
        <v>252</v>
      </c>
      <c r="Z78" s="652"/>
      <c r="AA78" s="652"/>
      <c r="AB78" s="652"/>
      <c r="AC78" s="652"/>
      <c r="AD78" s="652"/>
      <c r="AE78" s="652"/>
      <c r="AF78" s="652"/>
      <c r="AG78" s="652"/>
      <c r="AH78" s="652"/>
      <c r="AI78" s="652"/>
      <c r="AJ78" s="653"/>
    </row>
    <row r="79" spans="1:36" ht="15" customHeight="1" x14ac:dyDescent="0.55000000000000004">
      <c r="A79" s="686">
        <f>M79+Y79</f>
        <v>0</v>
      </c>
      <c r="B79" s="687"/>
      <c r="C79" s="687"/>
      <c r="D79" s="687"/>
      <c r="E79" s="687"/>
      <c r="F79" s="687"/>
      <c r="G79" s="687"/>
      <c r="H79" s="687"/>
      <c r="I79" s="687"/>
      <c r="J79" s="687"/>
      <c r="K79" s="183"/>
      <c r="L79" s="184"/>
      <c r="M79" s="687">
        <f>★入力シート!G209</f>
        <v>0</v>
      </c>
      <c r="N79" s="687"/>
      <c r="O79" s="687"/>
      <c r="P79" s="687"/>
      <c r="Q79" s="687"/>
      <c r="R79" s="687"/>
      <c r="S79" s="687"/>
      <c r="T79" s="687"/>
      <c r="U79" s="687"/>
      <c r="V79" s="687"/>
      <c r="W79" s="183"/>
      <c r="X79" s="184"/>
      <c r="Y79" s="690">
        <f>★入力シート!G217</f>
        <v>0</v>
      </c>
      <c r="Z79" s="691"/>
      <c r="AA79" s="691"/>
      <c r="AB79" s="691"/>
      <c r="AC79" s="691"/>
      <c r="AD79" s="691"/>
      <c r="AE79" s="691"/>
      <c r="AF79" s="691"/>
      <c r="AG79" s="691"/>
      <c r="AH79" s="691"/>
      <c r="AI79" s="183"/>
      <c r="AJ79" s="184"/>
    </row>
    <row r="80" spans="1:36" ht="15" customHeight="1" x14ac:dyDescent="0.55000000000000004">
      <c r="A80" s="688"/>
      <c r="B80" s="689"/>
      <c r="C80" s="689"/>
      <c r="D80" s="689"/>
      <c r="E80" s="689"/>
      <c r="F80" s="689"/>
      <c r="G80" s="689"/>
      <c r="H80" s="689"/>
      <c r="I80" s="689"/>
      <c r="J80" s="689"/>
      <c r="K80" s="118" t="s">
        <v>44</v>
      </c>
      <c r="L80" s="116"/>
      <c r="M80" s="689"/>
      <c r="N80" s="689"/>
      <c r="O80" s="689"/>
      <c r="P80" s="689"/>
      <c r="Q80" s="689"/>
      <c r="R80" s="689"/>
      <c r="S80" s="689"/>
      <c r="T80" s="689"/>
      <c r="U80" s="689"/>
      <c r="V80" s="689"/>
      <c r="W80" s="107" t="s">
        <v>44</v>
      </c>
      <c r="X80" s="117"/>
      <c r="Y80" s="692"/>
      <c r="Z80" s="693"/>
      <c r="AA80" s="693"/>
      <c r="AB80" s="693"/>
      <c r="AC80" s="693"/>
      <c r="AD80" s="693"/>
      <c r="AE80" s="693"/>
      <c r="AF80" s="693"/>
      <c r="AG80" s="693"/>
      <c r="AH80" s="693"/>
      <c r="AI80" s="107" t="s">
        <v>44</v>
      </c>
      <c r="AJ80" s="117"/>
    </row>
    <row r="82" spans="1:36" ht="15" customHeight="1" x14ac:dyDescent="0.55000000000000004">
      <c r="A82" s="656" t="s">
        <v>193</v>
      </c>
      <c r="B82" s="657"/>
      <c r="C82" s="657"/>
      <c r="D82" s="657"/>
      <c r="E82" s="657"/>
      <c r="F82" s="657"/>
      <c r="G82" s="657"/>
      <c r="H82" s="657"/>
      <c r="I82" s="657"/>
      <c r="J82" s="657"/>
      <c r="K82" s="657"/>
      <c r="L82" s="695"/>
      <c r="M82" s="630" t="s">
        <v>489</v>
      </c>
      <c r="N82" s="631"/>
      <c r="O82" s="631"/>
      <c r="P82" s="631"/>
      <c r="Q82" s="631"/>
      <c r="R82" s="631"/>
      <c r="S82" s="631"/>
      <c r="T82" s="631"/>
      <c r="U82" s="631"/>
      <c r="V82" s="631"/>
      <c r="W82" s="631"/>
      <c r="X82" s="632"/>
      <c r="Y82" s="631" t="s">
        <v>496</v>
      </c>
      <c r="Z82" s="631"/>
      <c r="AA82" s="631"/>
      <c r="AB82" s="631"/>
      <c r="AC82" s="631"/>
      <c r="AD82" s="631"/>
      <c r="AE82" s="631"/>
      <c r="AF82" s="631"/>
      <c r="AG82" s="631"/>
      <c r="AH82" s="631"/>
      <c r="AI82" s="631"/>
      <c r="AJ82" s="632"/>
    </row>
    <row r="83" spans="1:36" ht="15" customHeight="1" x14ac:dyDescent="0.55000000000000004">
      <c r="A83" s="658"/>
      <c r="B83" s="659"/>
      <c r="C83" s="659"/>
      <c r="D83" s="659"/>
      <c r="E83" s="659"/>
      <c r="F83" s="659"/>
      <c r="G83" s="659"/>
      <c r="H83" s="659"/>
      <c r="I83" s="659"/>
      <c r="J83" s="659"/>
      <c r="K83" s="659"/>
      <c r="L83" s="696"/>
      <c r="M83" s="633" t="s">
        <v>255</v>
      </c>
      <c r="N83" s="687">
        <f>M88/1.1</f>
        <v>0</v>
      </c>
      <c r="O83" s="687"/>
      <c r="P83" s="687"/>
      <c r="Q83" s="687"/>
      <c r="R83" s="687"/>
      <c r="S83" s="687"/>
      <c r="T83" s="687"/>
      <c r="U83" s="687"/>
      <c r="V83" s="687"/>
      <c r="W83" s="167"/>
      <c r="X83" s="119"/>
      <c r="Y83" s="633" t="s">
        <v>256</v>
      </c>
      <c r="Z83" s="687">
        <f>Y88/1.1</f>
        <v>0</v>
      </c>
      <c r="AA83" s="687"/>
      <c r="AB83" s="687"/>
      <c r="AC83" s="687"/>
      <c r="AD83" s="687"/>
      <c r="AE83" s="687"/>
      <c r="AF83" s="687"/>
      <c r="AG83" s="687"/>
      <c r="AH83" s="687"/>
      <c r="AI83" s="167"/>
      <c r="AJ83" s="119"/>
    </row>
    <row r="84" spans="1:36" ht="15" customHeight="1" x14ac:dyDescent="0.55000000000000004">
      <c r="A84" s="658"/>
      <c r="B84" s="659"/>
      <c r="C84" s="659"/>
      <c r="D84" s="659"/>
      <c r="E84" s="659"/>
      <c r="F84" s="659"/>
      <c r="G84" s="659"/>
      <c r="H84" s="659"/>
      <c r="I84" s="659"/>
      <c r="J84" s="659"/>
      <c r="K84" s="659"/>
      <c r="L84" s="696"/>
      <c r="M84" s="633"/>
      <c r="N84" s="687"/>
      <c r="O84" s="687"/>
      <c r="P84" s="687"/>
      <c r="Q84" s="687"/>
      <c r="R84" s="687"/>
      <c r="S84" s="687"/>
      <c r="T84" s="687"/>
      <c r="U84" s="687"/>
      <c r="V84" s="687"/>
      <c r="W84" s="112" t="s">
        <v>44</v>
      </c>
      <c r="X84" s="240"/>
      <c r="Y84" s="633"/>
      <c r="Z84" s="687"/>
      <c r="AA84" s="687"/>
      <c r="AB84" s="687"/>
      <c r="AC84" s="687"/>
      <c r="AD84" s="687"/>
      <c r="AE84" s="687"/>
      <c r="AF84" s="687"/>
      <c r="AG84" s="687"/>
      <c r="AH84" s="687"/>
      <c r="AI84" s="112" t="s">
        <v>44</v>
      </c>
      <c r="AJ84" s="241"/>
    </row>
    <row r="85" spans="1:36" ht="15" customHeight="1" x14ac:dyDescent="0.55000000000000004">
      <c r="A85" s="638" t="s">
        <v>253</v>
      </c>
      <c r="B85" s="639"/>
      <c r="C85" s="639"/>
      <c r="D85" s="639"/>
      <c r="E85" s="639"/>
      <c r="F85" s="639"/>
      <c r="G85" s="639"/>
      <c r="H85" s="639"/>
      <c r="I85" s="639"/>
      <c r="J85" s="639"/>
      <c r="K85" s="639"/>
      <c r="L85" s="640"/>
      <c r="M85" s="639" t="s">
        <v>254</v>
      </c>
      <c r="N85" s="639"/>
      <c r="O85" s="639"/>
      <c r="P85" s="639"/>
      <c r="Q85" s="639"/>
      <c r="R85" s="639"/>
      <c r="S85" s="639"/>
      <c r="T85" s="639"/>
      <c r="U85" s="639"/>
      <c r="V85" s="639"/>
      <c r="W85" s="639"/>
      <c r="X85" s="640"/>
      <c r="Y85" s="639" t="s">
        <v>344</v>
      </c>
      <c r="Z85" s="639"/>
      <c r="AA85" s="639"/>
      <c r="AB85" s="639"/>
      <c r="AC85" s="639"/>
      <c r="AD85" s="639"/>
      <c r="AE85" s="639"/>
      <c r="AF85" s="639"/>
      <c r="AG85" s="639"/>
      <c r="AH85" s="639"/>
      <c r="AI85" s="639"/>
      <c r="AJ85" s="640"/>
    </row>
    <row r="86" spans="1:36" ht="15" customHeight="1" x14ac:dyDescent="0.55000000000000004">
      <c r="A86" s="644"/>
      <c r="B86" s="645"/>
      <c r="C86" s="645"/>
      <c r="D86" s="645"/>
      <c r="E86" s="645"/>
      <c r="F86" s="645"/>
      <c r="G86" s="645"/>
      <c r="H86" s="645"/>
      <c r="I86" s="645"/>
      <c r="J86" s="645"/>
      <c r="K86" s="645"/>
      <c r="L86" s="646"/>
      <c r="M86" s="645"/>
      <c r="N86" s="645"/>
      <c r="O86" s="645"/>
      <c r="P86" s="645"/>
      <c r="Q86" s="645"/>
      <c r="R86" s="645"/>
      <c r="S86" s="645"/>
      <c r="T86" s="645"/>
      <c r="U86" s="645"/>
      <c r="V86" s="645"/>
      <c r="W86" s="645"/>
      <c r="X86" s="646"/>
      <c r="Y86" s="645"/>
      <c r="Z86" s="645"/>
      <c r="AA86" s="645"/>
      <c r="AB86" s="645"/>
      <c r="AC86" s="645"/>
      <c r="AD86" s="645"/>
      <c r="AE86" s="645"/>
      <c r="AF86" s="645"/>
      <c r="AG86" s="645"/>
      <c r="AH86" s="645"/>
      <c r="AI86" s="645"/>
      <c r="AJ86" s="646"/>
    </row>
    <row r="87" spans="1:36" ht="15" customHeight="1" x14ac:dyDescent="0.55000000000000004">
      <c r="A87" s="649" t="s">
        <v>490</v>
      </c>
      <c r="B87" s="650"/>
      <c r="C87" s="650"/>
      <c r="D87" s="650"/>
      <c r="E87" s="650"/>
      <c r="F87" s="650"/>
      <c r="G87" s="650"/>
      <c r="H87" s="650"/>
      <c r="I87" s="650"/>
      <c r="J87" s="650"/>
      <c r="K87" s="650"/>
      <c r="L87" s="694"/>
      <c r="M87" s="649" t="s">
        <v>257</v>
      </c>
      <c r="N87" s="650"/>
      <c r="O87" s="650"/>
      <c r="P87" s="650"/>
      <c r="Q87" s="650"/>
      <c r="R87" s="650"/>
      <c r="S87" s="650"/>
      <c r="T87" s="650"/>
      <c r="U87" s="650"/>
      <c r="V87" s="650"/>
      <c r="W87" s="650"/>
      <c r="X87" s="694"/>
      <c r="Y87" s="652" t="s">
        <v>258</v>
      </c>
      <c r="Z87" s="652"/>
      <c r="AA87" s="652"/>
      <c r="AB87" s="652"/>
      <c r="AC87" s="652"/>
      <c r="AD87" s="652"/>
      <c r="AE87" s="652"/>
      <c r="AF87" s="652"/>
      <c r="AG87" s="652"/>
      <c r="AH87" s="652"/>
      <c r="AI87" s="652"/>
      <c r="AJ87" s="653"/>
    </row>
    <row r="88" spans="1:36" ht="15" customHeight="1" x14ac:dyDescent="0.55000000000000004">
      <c r="A88" s="686">
        <f>M88+Y88</f>
        <v>0</v>
      </c>
      <c r="B88" s="687"/>
      <c r="C88" s="687"/>
      <c r="D88" s="687"/>
      <c r="E88" s="687"/>
      <c r="F88" s="687"/>
      <c r="G88" s="687"/>
      <c r="H88" s="687"/>
      <c r="I88" s="687"/>
      <c r="J88" s="687"/>
      <c r="K88" s="183"/>
      <c r="L88" s="184"/>
      <c r="M88" s="686">
        <f>★入力シート!G218</f>
        <v>0</v>
      </c>
      <c r="N88" s="687"/>
      <c r="O88" s="687"/>
      <c r="P88" s="687"/>
      <c r="Q88" s="687"/>
      <c r="R88" s="687"/>
      <c r="S88" s="687"/>
      <c r="T88" s="687"/>
      <c r="U88" s="687"/>
      <c r="V88" s="687"/>
      <c r="W88" s="183"/>
      <c r="X88" s="184"/>
      <c r="Y88" s="686">
        <f>★入力シート!G219</f>
        <v>0</v>
      </c>
      <c r="Z88" s="687"/>
      <c r="AA88" s="687"/>
      <c r="AB88" s="687"/>
      <c r="AC88" s="687"/>
      <c r="AD88" s="687"/>
      <c r="AE88" s="687"/>
      <c r="AF88" s="687"/>
      <c r="AG88" s="687"/>
      <c r="AH88" s="687"/>
      <c r="AI88" s="183"/>
      <c r="AJ88" s="184"/>
    </row>
    <row r="89" spans="1:36" ht="15" customHeight="1" x14ac:dyDescent="0.55000000000000004">
      <c r="A89" s="688"/>
      <c r="B89" s="689"/>
      <c r="C89" s="689"/>
      <c r="D89" s="689"/>
      <c r="E89" s="689"/>
      <c r="F89" s="689"/>
      <c r="G89" s="689"/>
      <c r="H89" s="689"/>
      <c r="I89" s="689"/>
      <c r="J89" s="689"/>
      <c r="K89" s="118" t="s">
        <v>44</v>
      </c>
      <c r="L89" s="116"/>
      <c r="M89" s="688"/>
      <c r="N89" s="689"/>
      <c r="O89" s="689"/>
      <c r="P89" s="689"/>
      <c r="Q89" s="689"/>
      <c r="R89" s="689"/>
      <c r="S89" s="689"/>
      <c r="T89" s="689"/>
      <c r="U89" s="689"/>
      <c r="V89" s="689"/>
      <c r="W89" s="107" t="s">
        <v>44</v>
      </c>
      <c r="X89" s="117"/>
      <c r="Y89" s="688"/>
      <c r="Z89" s="689"/>
      <c r="AA89" s="689"/>
      <c r="AB89" s="689"/>
      <c r="AC89" s="689"/>
      <c r="AD89" s="689"/>
      <c r="AE89" s="689"/>
      <c r="AF89" s="689"/>
      <c r="AG89" s="689"/>
      <c r="AH89" s="689"/>
      <c r="AI89" s="107" t="s">
        <v>44</v>
      </c>
      <c r="AJ89" s="117"/>
    </row>
    <row r="91" spans="1:36" ht="15" customHeight="1" x14ac:dyDescent="0.55000000000000004">
      <c r="A91" s="656" t="s">
        <v>342</v>
      </c>
      <c r="B91" s="657"/>
      <c r="C91" s="657"/>
      <c r="D91" s="657"/>
      <c r="E91" s="657"/>
      <c r="F91" s="657"/>
      <c r="G91" s="657"/>
      <c r="H91" s="657"/>
      <c r="I91" s="657"/>
      <c r="J91" s="630" t="s">
        <v>502</v>
      </c>
      <c r="K91" s="631"/>
      <c r="L91" s="631"/>
      <c r="M91" s="631"/>
      <c r="N91" s="631"/>
      <c r="O91" s="631"/>
      <c r="P91" s="631"/>
      <c r="Q91" s="631"/>
      <c r="R91" s="632"/>
      <c r="S91" s="637" t="s">
        <v>503</v>
      </c>
      <c r="T91" s="637"/>
      <c r="U91" s="637"/>
      <c r="V91" s="637"/>
      <c r="W91" s="637"/>
      <c r="X91" s="637"/>
      <c r="Y91" s="637"/>
      <c r="Z91" s="637"/>
      <c r="AA91" s="637"/>
      <c r="AB91" s="637" t="s">
        <v>501</v>
      </c>
      <c r="AC91" s="637"/>
      <c r="AD91" s="637"/>
      <c r="AE91" s="637"/>
      <c r="AF91" s="637"/>
      <c r="AG91" s="637"/>
      <c r="AH91" s="637"/>
      <c r="AI91" s="637"/>
      <c r="AJ91" s="637"/>
    </row>
    <row r="92" spans="1:36" ht="15" customHeight="1" x14ac:dyDescent="0.55000000000000004">
      <c r="A92" s="658"/>
      <c r="B92" s="659"/>
      <c r="C92" s="659"/>
      <c r="D92" s="659"/>
      <c r="E92" s="659"/>
      <c r="F92" s="659"/>
      <c r="G92" s="659"/>
      <c r="H92" s="659"/>
      <c r="I92" s="659"/>
      <c r="J92" s="633" t="s">
        <v>493</v>
      </c>
      <c r="K92" s="635">
        <f>J97/1.1</f>
        <v>0</v>
      </c>
      <c r="L92" s="635"/>
      <c r="M92" s="635"/>
      <c r="N92" s="635"/>
      <c r="O92" s="635"/>
      <c r="P92" s="635"/>
      <c r="Q92" s="238"/>
      <c r="R92" s="119"/>
      <c r="S92" s="633" t="s">
        <v>494</v>
      </c>
      <c r="T92" s="635">
        <f>S97/1.1</f>
        <v>0</v>
      </c>
      <c r="U92" s="635"/>
      <c r="V92" s="635"/>
      <c r="W92" s="635"/>
      <c r="X92" s="635"/>
      <c r="Y92" s="635"/>
      <c r="Z92" s="238"/>
      <c r="AA92" s="119"/>
      <c r="AB92" s="633" t="s">
        <v>507</v>
      </c>
      <c r="AC92" s="662">
        <f>AB97/1.1</f>
        <v>0</v>
      </c>
      <c r="AD92" s="662"/>
      <c r="AE92" s="662"/>
      <c r="AF92" s="662"/>
      <c r="AG92" s="662"/>
      <c r="AH92" s="662"/>
      <c r="AI92" s="238"/>
      <c r="AJ92" s="119"/>
    </row>
    <row r="93" spans="1:36" ht="15" customHeight="1" x14ac:dyDescent="0.55000000000000004">
      <c r="A93" s="660"/>
      <c r="B93" s="661"/>
      <c r="C93" s="661"/>
      <c r="D93" s="661"/>
      <c r="E93" s="661"/>
      <c r="F93" s="661"/>
      <c r="G93" s="661"/>
      <c r="H93" s="661"/>
      <c r="I93" s="661"/>
      <c r="J93" s="634"/>
      <c r="K93" s="636"/>
      <c r="L93" s="636"/>
      <c r="M93" s="636"/>
      <c r="N93" s="636"/>
      <c r="O93" s="636"/>
      <c r="P93" s="636"/>
      <c r="Q93" s="107" t="s">
        <v>44</v>
      </c>
      <c r="R93" s="116"/>
      <c r="S93" s="634"/>
      <c r="T93" s="636"/>
      <c r="U93" s="636"/>
      <c r="V93" s="636"/>
      <c r="W93" s="636"/>
      <c r="X93" s="636"/>
      <c r="Y93" s="636"/>
      <c r="Z93" s="107" t="s">
        <v>44</v>
      </c>
      <c r="AA93" s="116"/>
      <c r="AB93" s="634"/>
      <c r="AC93" s="663"/>
      <c r="AD93" s="663"/>
      <c r="AE93" s="663"/>
      <c r="AF93" s="663"/>
      <c r="AG93" s="663"/>
      <c r="AH93" s="663"/>
      <c r="AI93" s="107" t="s">
        <v>44</v>
      </c>
      <c r="AJ93" s="117"/>
    </row>
    <row r="94" spans="1:36" ht="15" customHeight="1" x14ac:dyDescent="0.55000000000000004">
      <c r="A94" s="638" t="s">
        <v>249</v>
      </c>
      <c r="B94" s="639"/>
      <c r="C94" s="639"/>
      <c r="D94" s="639"/>
      <c r="E94" s="639"/>
      <c r="F94" s="639"/>
      <c r="G94" s="639"/>
      <c r="H94" s="639"/>
      <c r="I94" s="640"/>
      <c r="J94" s="647" t="s">
        <v>504</v>
      </c>
      <c r="K94" s="647"/>
      <c r="L94" s="647"/>
      <c r="M94" s="647"/>
      <c r="N94" s="647"/>
      <c r="O94" s="647"/>
      <c r="P94" s="647"/>
      <c r="Q94" s="647"/>
      <c r="R94" s="647"/>
      <c r="S94" s="647" t="s">
        <v>505</v>
      </c>
      <c r="T94" s="647"/>
      <c r="U94" s="647"/>
      <c r="V94" s="647"/>
      <c r="W94" s="647"/>
      <c r="X94" s="647"/>
      <c r="Y94" s="647"/>
      <c r="Z94" s="647"/>
      <c r="AA94" s="647"/>
      <c r="AB94" s="647" t="s">
        <v>343</v>
      </c>
      <c r="AC94" s="647"/>
      <c r="AD94" s="647"/>
      <c r="AE94" s="647"/>
      <c r="AF94" s="647"/>
      <c r="AG94" s="647"/>
      <c r="AH94" s="647"/>
      <c r="AI94" s="647"/>
      <c r="AJ94" s="647"/>
    </row>
    <row r="95" spans="1:36" ht="15" customHeight="1" x14ac:dyDescent="0.55000000000000004">
      <c r="A95" s="644"/>
      <c r="B95" s="645"/>
      <c r="C95" s="645"/>
      <c r="D95" s="645"/>
      <c r="E95" s="645"/>
      <c r="F95" s="645"/>
      <c r="G95" s="645"/>
      <c r="H95" s="645"/>
      <c r="I95" s="646"/>
      <c r="J95" s="647"/>
      <c r="K95" s="647"/>
      <c r="L95" s="647"/>
      <c r="M95" s="647"/>
      <c r="N95" s="647"/>
      <c r="O95" s="647"/>
      <c r="P95" s="647"/>
      <c r="Q95" s="647"/>
      <c r="R95" s="647"/>
      <c r="S95" s="647"/>
      <c r="T95" s="647"/>
      <c r="U95" s="647"/>
      <c r="V95" s="647"/>
      <c r="W95" s="647"/>
      <c r="X95" s="647"/>
      <c r="Y95" s="647"/>
      <c r="Z95" s="647"/>
      <c r="AA95" s="647"/>
      <c r="AB95" s="647"/>
      <c r="AC95" s="647"/>
      <c r="AD95" s="647"/>
      <c r="AE95" s="647"/>
      <c r="AF95" s="647"/>
      <c r="AG95" s="647"/>
      <c r="AH95" s="647"/>
      <c r="AI95" s="647"/>
      <c r="AJ95" s="647"/>
    </row>
    <row r="96" spans="1:36" ht="15" customHeight="1" x14ac:dyDescent="0.55000000000000004">
      <c r="A96" s="649" t="s">
        <v>508</v>
      </c>
      <c r="B96" s="650"/>
      <c r="C96" s="650"/>
      <c r="D96" s="650"/>
      <c r="E96" s="650"/>
      <c r="F96" s="650"/>
      <c r="G96" s="650"/>
      <c r="H96" s="650"/>
      <c r="I96" s="650"/>
      <c r="J96" s="651" t="s">
        <v>345</v>
      </c>
      <c r="K96" s="652"/>
      <c r="L96" s="652"/>
      <c r="M96" s="652"/>
      <c r="N96" s="652"/>
      <c r="O96" s="652"/>
      <c r="P96" s="652"/>
      <c r="Q96" s="652"/>
      <c r="R96" s="653"/>
      <c r="S96" s="651" t="s">
        <v>495</v>
      </c>
      <c r="T96" s="652"/>
      <c r="U96" s="652"/>
      <c r="V96" s="652"/>
      <c r="W96" s="652"/>
      <c r="X96" s="652"/>
      <c r="Y96" s="652"/>
      <c r="Z96" s="652"/>
      <c r="AA96" s="653"/>
      <c r="AB96" s="651" t="s">
        <v>509</v>
      </c>
      <c r="AC96" s="652"/>
      <c r="AD96" s="652"/>
      <c r="AE96" s="652"/>
      <c r="AF96" s="652"/>
      <c r="AG96" s="652"/>
      <c r="AH96" s="652"/>
      <c r="AI96" s="652"/>
      <c r="AJ96" s="653"/>
    </row>
    <row r="97" spans="1:36" ht="15" customHeight="1" x14ac:dyDescent="0.55000000000000004">
      <c r="A97" s="654">
        <f>J97+S97+AB97</f>
        <v>0</v>
      </c>
      <c r="B97" s="635"/>
      <c r="C97" s="635"/>
      <c r="D97" s="635"/>
      <c r="E97" s="635"/>
      <c r="F97" s="635"/>
      <c r="G97" s="635"/>
      <c r="H97" s="217"/>
      <c r="I97" s="218"/>
      <c r="J97" s="654">
        <f>★入力シート!G220</f>
        <v>0</v>
      </c>
      <c r="K97" s="635"/>
      <c r="L97" s="635"/>
      <c r="M97" s="635"/>
      <c r="N97" s="635"/>
      <c r="O97" s="635"/>
      <c r="P97" s="635"/>
      <c r="Q97" s="217"/>
      <c r="R97" s="218"/>
      <c r="S97" s="635">
        <f>★入力シート!G221</f>
        <v>0</v>
      </c>
      <c r="T97" s="635"/>
      <c r="U97" s="635"/>
      <c r="V97" s="635"/>
      <c r="W97" s="635"/>
      <c r="X97" s="635"/>
      <c r="Y97" s="635"/>
      <c r="Z97" s="217"/>
      <c r="AA97" s="218"/>
      <c r="AB97" s="635">
        <f>★入力シート!G222</f>
        <v>0</v>
      </c>
      <c r="AC97" s="635"/>
      <c r="AD97" s="635"/>
      <c r="AE97" s="635"/>
      <c r="AF97" s="635"/>
      <c r="AG97" s="635"/>
      <c r="AH97" s="635"/>
      <c r="AI97" s="217"/>
      <c r="AJ97" s="218"/>
    </row>
    <row r="98" spans="1:36" ht="15" customHeight="1" x14ac:dyDescent="0.55000000000000004">
      <c r="A98" s="655"/>
      <c r="B98" s="636"/>
      <c r="C98" s="636"/>
      <c r="D98" s="636"/>
      <c r="E98" s="636"/>
      <c r="F98" s="636"/>
      <c r="G98" s="636"/>
      <c r="H98" s="118" t="s">
        <v>44</v>
      </c>
      <c r="I98" s="116"/>
      <c r="J98" s="655"/>
      <c r="K98" s="636"/>
      <c r="L98" s="636"/>
      <c r="M98" s="636"/>
      <c r="N98" s="636"/>
      <c r="O98" s="636"/>
      <c r="P98" s="636"/>
      <c r="Q98" s="107" t="s">
        <v>44</v>
      </c>
      <c r="R98" s="117"/>
      <c r="S98" s="636"/>
      <c r="T98" s="636"/>
      <c r="U98" s="636"/>
      <c r="V98" s="636"/>
      <c r="W98" s="636"/>
      <c r="X98" s="636"/>
      <c r="Y98" s="636"/>
      <c r="Z98" s="107" t="s">
        <v>44</v>
      </c>
      <c r="AA98" s="117"/>
      <c r="AB98" s="636"/>
      <c r="AC98" s="636"/>
      <c r="AD98" s="636"/>
      <c r="AE98" s="636"/>
      <c r="AF98" s="636"/>
      <c r="AG98" s="636"/>
      <c r="AH98" s="636"/>
      <c r="AI98" s="107" t="s">
        <v>44</v>
      </c>
      <c r="AJ98" s="117"/>
    </row>
    <row r="99" spans="1:36" ht="15" customHeight="1" x14ac:dyDescent="0.55000000000000004">
      <c r="A99" s="638" t="s">
        <v>506</v>
      </c>
      <c r="B99" s="639"/>
      <c r="C99" s="639"/>
      <c r="D99" s="639"/>
      <c r="E99" s="639"/>
      <c r="F99" s="639"/>
      <c r="G99" s="639"/>
      <c r="H99" s="639"/>
      <c r="I99" s="640"/>
      <c r="J99" s="630" t="s">
        <v>502</v>
      </c>
      <c r="K99" s="631"/>
      <c r="L99" s="631"/>
      <c r="M99" s="631"/>
      <c r="N99" s="631"/>
      <c r="O99" s="631"/>
      <c r="P99" s="631"/>
      <c r="Q99" s="631"/>
      <c r="R99" s="632"/>
      <c r="S99" s="637" t="s">
        <v>503</v>
      </c>
      <c r="T99" s="637"/>
      <c r="U99" s="637"/>
      <c r="V99" s="637"/>
      <c r="W99" s="637"/>
      <c r="X99" s="637"/>
      <c r="Y99" s="637"/>
      <c r="Z99" s="637"/>
      <c r="AA99" s="637"/>
    </row>
    <row r="100" spans="1:36" ht="15" customHeight="1" x14ac:dyDescent="0.55000000000000004">
      <c r="A100" s="641"/>
      <c r="B100" s="642"/>
      <c r="C100" s="642"/>
      <c r="D100" s="642"/>
      <c r="E100" s="642"/>
      <c r="F100" s="642"/>
      <c r="G100" s="642"/>
      <c r="H100" s="642"/>
      <c r="I100" s="643"/>
      <c r="J100" s="633" t="s">
        <v>247</v>
      </c>
      <c r="K100" s="635">
        <f>★入力シート!G223</f>
        <v>0</v>
      </c>
      <c r="L100" s="635"/>
      <c r="M100" s="635"/>
      <c r="N100" s="635"/>
      <c r="O100" s="635"/>
      <c r="P100" s="635"/>
      <c r="Q100" s="238"/>
      <c r="R100" s="119"/>
      <c r="S100" s="633" t="s">
        <v>248</v>
      </c>
      <c r="T100" s="635">
        <f>★入力シート!G224</f>
        <v>0</v>
      </c>
      <c r="U100" s="635"/>
      <c r="V100" s="635"/>
      <c r="W100" s="635"/>
      <c r="X100" s="635"/>
      <c r="Y100" s="635"/>
      <c r="Z100" s="238"/>
      <c r="AA100" s="119"/>
    </row>
    <row r="101" spans="1:36" ht="15" customHeight="1" x14ac:dyDescent="0.55000000000000004">
      <c r="A101" s="644"/>
      <c r="B101" s="645"/>
      <c r="C101" s="645"/>
      <c r="D101" s="645"/>
      <c r="E101" s="645"/>
      <c r="F101" s="645"/>
      <c r="G101" s="645"/>
      <c r="H101" s="645"/>
      <c r="I101" s="646"/>
      <c r="J101" s="634"/>
      <c r="K101" s="636"/>
      <c r="L101" s="636"/>
      <c r="M101" s="636"/>
      <c r="N101" s="636"/>
      <c r="O101" s="636"/>
      <c r="P101" s="636"/>
      <c r="Q101" s="107" t="s">
        <v>44</v>
      </c>
      <c r="R101" s="116"/>
      <c r="S101" s="634"/>
      <c r="T101" s="636"/>
      <c r="U101" s="636"/>
      <c r="V101" s="636"/>
      <c r="W101" s="636"/>
      <c r="X101" s="636"/>
      <c r="Y101" s="636"/>
      <c r="Z101" s="107" t="s">
        <v>44</v>
      </c>
      <c r="AA101" s="116"/>
    </row>
    <row r="102" spans="1:36" ht="15" customHeight="1" x14ac:dyDescent="0.55000000000000004">
      <c r="A102" s="647" t="s">
        <v>511</v>
      </c>
      <c r="B102" s="637"/>
      <c r="C102" s="637"/>
      <c r="D102" s="637"/>
      <c r="E102" s="637"/>
      <c r="F102" s="637"/>
      <c r="G102" s="637"/>
      <c r="H102" s="637"/>
      <c r="I102" s="637"/>
      <c r="J102" s="648" t="s">
        <v>510</v>
      </c>
      <c r="K102" s="648"/>
      <c r="L102" s="648"/>
      <c r="M102" s="648"/>
      <c r="N102" s="648"/>
      <c r="O102" s="648"/>
      <c r="P102" s="648"/>
      <c r="Q102" s="648"/>
      <c r="R102" s="648"/>
      <c r="S102" s="648"/>
      <c r="T102" s="648"/>
      <c r="U102" s="648"/>
      <c r="V102" s="648"/>
      <c r="W102" s="648"/>
      <c r="X102" s="648"/>
      <c r="Y102" s="648"/>
      <c r="Z102" s="648"/>
      <c r="AA102" s="648"/>
    </row>
    <row r="103" spans="1:36" ht="15" customHeight="1" x14ac:dyDescent="0.55000000000000004">
      <c r="A103" s="637"/>
      <c r="B103" s="637"/>
      <c r="C103" s="637"/>
      <c r="D103" s="637"/>
      <c r="E103" s="637"/>
      <c r="F103" s="637"/>
      <c r="G103" s="637"/>
      <c r="H103" s="637"/>
      <c r="I103" s="637"/>
      <c r="J103" s="648"/>
      <c r="K103" s="648"/>
      <c r="L103" s="648"/>
      <c r="M103" s="648"/>
      <c r="N103" s="648"/>
      <c r="O103" s="648"/>
      <c r="P103" s="648"/>
      <c r="Q103" s="648"/>
      <c r="R103" s="648"/>
      <c r="S103" s="648"/>
      <c r="T103" s="648"/>
      <c r="U103" s="648"/>
      <c r="V103" s="648"/>
      <c r="W103" s="648"/>
      <c r="X103" s="648"/>
      <c r="Y103" s="648"/>
      <c r="Z103" s="648"/>
      <c r="AA103" s="648"/>
    </row>
  </sheetData>
  <mergeCells count="116">
    <mergeCell ref="M63:X63"/>
    <mergeCell ref="A88:J89"/>
    <mergeCell ref="M88:V89"/>
    <mergeCell ref="Y88:AH89"/>
    <mergeCell ref="N83:V84"/>
    <mergeCell ref="Y83:Y84"/>
    <mergeCell ref="Z83:AH84"/>
    <mergeCell ref="M73:V73"/>
    <mergeCell ref="M75:V75"/>
    <mergeCell ref="Y73:AH73"/>
    <mergeCell ref="A87:L87"/>
    <mergeCell ref="M87:X87"/>
    <mergeCell ref="Y87:AJ87"/>
    <mergeCell ref="A76:L77"/>
    <mergeCell ref="M76:X77"/>
    <mergeCell ref="Y76:AJ77"/>
    <mergeCell ref="A82:L84"/>
    <mergeCell ref="M82:X82"/>
    <mergeCell ref="Y82:AJ82"/>
    <mergeCell ref="M83:M84"/>
    <mergeCell ref="A85:L86"/>
    <mergeCell ref="M85:X86"/>
    <mergeCell ref="Y85:AJ86"/>
    <mergeCell ref="A78:L78"/>
    <mergeCell ref="M78:X78"/>
    <mergeCell ref="Y78:AJ78"/>
    <mergeCell ref="A79:J80"/>
    <mergeCell ref="M79:V80"/>
    <mergeCell ref="Y79:AH80"/>
    <mergeCell ref="Y64:Y65"/>
    <mergeCell ref="N17:P17"/>
    <mergeCell ref="Q17:T17"/>
    <mergeCell ref="S51:AH51"/>
    <mergeCell ref="Y71:AH71"/>
    <mergeCell ref="A63:L75"/>
    <mergeCell ref="C53:D53"/>
    <mergeCell ref="C54:AJ59"/>
    <mergeCell ref="A62:AG62"/>
    <mergeCell ref="M71:V71"/>
    <mergeCell ref="M67:AJ67"/>
    <mergeCell ref="M69:V69"/>
    <mergeCell ref="Y69:AH69"/>
    <mergeCell ref="N64:V65"/>
    <mergeCell ref="Y63:AJ63"/>
    <mergeCell ref="Z64:AH65"/>
    <mergeCell ref="M64:M65"/>
    <mergeCell ref="A29:AG29"/>
    <mergeCell ref="C21:AJ26"/>
    <mergeCell ref="A31:AG31"/>
    <mergeCell ref="A34:AG34"/>
    <mergeCell ref="A38:AG38"/>
    <mergeCell ref="C18:D18"/>
    <mergeCell ref="E18:G18"/>
    <mergeCell ref="H18:K18"/>
    <mergeCell ref="N18:P18"/>
    <mergeCell ref="Q18:T18"/>
    <mergeCell ref="C20:D20"/>
    <mergeCell ref="D10:I10"/>
    <mergeCell ref="L10:AC10"/>
    <mergeCell ref="M11:O11"/>
    <mergeCell ref="Q11:U11"/>
    <mergeCell ref="V11:AB11"/>
    <mergeCell ref="D12:I12"/>
    <mergeCell ref="L12:AC12"/>
    <mergeCell ref="A15:AG15"/>
    <mergeCell ref="C17:D17"/>
    <mergeCell ref="E17:G17"/>
    <mergeCell ref="H17:K17"/>
    <mergeCell ref="D13:I13"/>
    <mergeCell ref="L13:AC13"/>
    <mergeCell ref="A16:AG16"/>
    <mergeCell ref="D8:I8"/>
    <mergeCell ref="N8:O8"/>
    <mergeCell ref="R8:S8"/>
    <mergeCell ref="V8:W8"/>
    <mergeCell ref="Y8:AA8"/>
    <mergeCell ref="M9:Q9"/>
    <mergeCell ref="S9:U9"/>
    <mergeCell ref="V9:AB9"/>
    <mergeCell ref="A1:AG1"/>
    <mergeCell ref="A2:AJ2"/>
    <mergeCell ref="J4:S4"/>
    <mergeCell ref="A6:H6"/>
    <mergeCell ref="D7:I7"/>
    <mergeCell ref="L7:AC7"/>
    <mergeCell ref="A91:I93"/>
    <mergeCell ref="J91:R91"/>
    <mergeCell ref="S91:AA91"/>
    <mergeCell ref="AB91:AJ91"/>
    <mergeCell ref="J92:J93"/>
    <mergeCell ref="K92:P93"/>
    <mergeCell ref="S92:S93"/>
    <mergeCell ref="T92:Y93"/>
    <mergeCell ref="AB92:AB93"/>
    <mergeCell ref="AC92:AH93"/>
    <mergeCell ref="A94:I95"/>
    <mergeCell ref="J94:R95"/>
    <mergeCell ref="S94:AA95"/>
    <mergeCell ref="AB94:AJ95"/>
    <mergeCell ref="A96:I96"/>
    <mergeCell ref="J96:R96"/>
    <mergeCell ref="S96:AA96"/>
    <mergeCell ref="AB96:AJ96"/>
    <mergeCell ref="A97:G98"/>
    <mergeCell ref="J97:P98"/>
    <mergeCell ref="S97:Y98"/>
    <mergeCell ref="AB97:AH98"/>
    <mergeCell ref="A99:I101"/>
    <mergeCell ref="J99:R99"/>
    <mergeCell ref="S99:AA99"/>
    <mergeCell ref="J100:J101"/>
    <mergeCell ref="K100:P101"/>
    <mergeCell ref="S100:S101"/>
    <mergeCell ref="T100:Y101"/>
    <mergeCell ref="A102:I103"/>
    <mergeCell ref="J102:AA103"/>
  </mergeCells>
  <phoneticPr fontId="1"/>
  <pageMargins left="0.51181102362204722" right="0.51181102362204722" top="0.74803149606299213" bottom="0.74803149606299213" header="0.31496062992125984" footer="0.31496062992125984"/>
  <pageSetup paperSize="9" scale="85" orientation="portrait" blackAndWhite="1" r:id="rId1"/>
  <rowBreaks count="1" manualBreakCount="1">
    <brk id="59" max="35" man="1"/>
  </rowBreaks>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AA184-DB8E-45BA-96DC-A3A6E72B7895}">
  <sheetPr>
    <tabColor theme="9" tint="0.39997558519241921"/>
  </sheetPr>
  <dimension ref="A1:V52"/>
  <sheetViews>
    <sheetView view="pageBreakPreview" zoomScale="70" zoomScaleNormal="100" zoomScaleSheetLayoutView="70" workbookViewId="0"/>
  </sheetViews>
  <sheetFormatPr defaultColWidth="8.08203125" defaultRowHeight="13" x14ac:dyDescent="0.55000000000000004"/>
  <cols>
    <col min="1" max="1" width="7.25" style="185" customWidth="1"/>
    <col min="2" max="3" width="8.83203125" style="185" customWidth="1"/>
    <col min="4" max="4" width="8.08203125" style="185" customWidth="1"/>
    <col min="5" max="5" width="6.25" style="185" customWidth="1"/>
    <col min="6" max="8" width="10.75" style="185" customWidth="1"/>
    <col min="9" max="9" width="9.25" style="185" customWidth="1"/>
    <col min="10" max="10" width="17.25" style="185" customWidth="1"/>
    <col min="11" max="11" width="8.33203125" style="185" customWidth="1"/>
    <col min="12" max="12" width="20.75" style="185" customWidth="1"/>
    <col min="13" max="13" width="3.33203125" style="185" bestFit="1" customWidth="1"/>
    <col min="14" max="14" width="20.75" style="185" customWidth="1"/>
    <col min="15" max="15" width="3.33203125" style="185" bestFit="1" customWidth="1"/>
    <col min="16" max="16" width="9.75" style="185" customWidth="1"/>
    <col min="17" max="17" width="13.75" style="186" customWidth="1"/>
    <col min="18" max="18" width="19.83203125" style="185" customWidth="1"/>
    <col min="19" max="19" width="11.33203125" style="185" customWidth="1"/>
    <col min="20" max="20" width="8.08203125" style="185" customWidth="1"/>
    <col min="21" max="16384" width="8.08203125" style="185"/>
  </cols>
  <sheetData>
    <row r="1" spans="1:19" s="188" customFormat="1" ht="21.75" customHeight="1" thickBot="1" x14ac:dyDescent="0.6">
      <c r="A1" s="188" t="s">
        <v>446</v>
      </c>
      <c r="J1" s="814" t="s">
        <v>565</v>
      </c>
      <c r="K1" s="815"/>
      <c r="L1" s="816" t="s">
        <v>388</v>
      </c>
      <c r="M1" s="817"/>
      <c r="N1" s="818" t="s">
        <v>389</v>
      </c>
      <c r="O1" s="819"/>
      <c r="Q1" s="820" t="s">
        <v>389</v>
      </c>
      <c r="R1" s="821"/>
    </row>
    <row r="2" spans="1:19" s="188" customFormat="1" ht="16.5" customHeight="1" thickBot="1" x14ac:dyDescent="0.6">
      <c r="A2" s="188" t="s">
        <v>472</v>
      </c>
      <c r="J2" s="822" t="str">
        <f>IF(★入力シート!G187="省エネ基準レベル相当",★入力シート!G188,"0")</f>
        <v>0</v>
      </c>
      <c r="K2" s="823"/>
      <c r="L2" s="824" t="s">
        <v>390</v>
      </c>
      <c r="M2" s="825"/>
      <c r="N2" s="826">
        <v>0.4</v>
      </c>
      <c r="O2" s="827"/>
      <c r="Q2" s="828">
        <v>1</v>
      </c>
      <c r="S2" s="829">
        <v>0.1</v>
      </c>
    </row>
    <row r="3" spans="1:19" s="188" customFormat="1" ht="5.25" customHeight="1" thickBot="1" x14ac:dyDescent="0.6">
      <c r="A3" s="830"/>
      <c r="B3" s="830"/>
      <c r="C3" s="830"/>
      <c r="J3" s="822"/>
      <c r="K3" s="823"/>
      <c r="L3" s="831"/>
      <c r="M3" s="832"/>
      <c r="N3" s="833"/>
      <c r="O3" s="834"/>
      <c r="Q3" s="835">
        <v>0.4</v>
      </c>
    </row>
    <row r="4" spans="1:19" s="188" customFormat="1" ht="27.75" customHeight="1" thickBot="1" x14ac:dyDescent="0.6">
      <c r="A4" s="836" t="s">
        <v>391</v>
      </c>
      <c r="B4" s="837"/>
      <c r="C4" s="837"/>
      <c r="D4" s="837"/>
      <c r="E4" s="837"/>
      <c r="F4" s="837"/>
      <c r="G4" s="837" t="s">
        <v>392</v>
      </c>
      <c r="H4" s="837"/>
      <c r="I4" s="838" t="s">
        <v>393</v>
      </c>
      <c r="J4" s="839"/>
      <c r="K4" s="840"/>
      <c r="L4" s="837" t="s">
        <v>394</v>
      </c>
      <c r="M4" s="837"/>
      <c r="N4" s="837" t="s">
        <v>448</v>
      </c>
      <c r="O4" s="841"/>
      <c r="Q4" s="835"/>
    </row>
    <row r="5" spans="1:19" s="188" customFormat="1" ht="32.25" customHeight="1" x14ac:dyDescent="0.55000000000000004">
      <c r="A5" s="842" t="s">
        <v>395</v>
      </c>
      <c r="B5" s="843" t="s">
        <v>396</v>
      </c>
      <c r="C5" s="844" t="s">
        <v>397</v>
      </c>
      <c r="D5" s="845" t="s">
        <v>398</v>
      </c>
      <c r="E5" s="845"/>
      <c r="F5" s="845"/>
      <c r="G5" s="846"/>
      <c r="H5" s="847" t="s">
        <v>399</v>
      </c>
      <c r="I5" s="847" t="s">
        <v>519</v>
      </c>
      <c r="J5" s="848">
        <f>Q5*Q2</f>
        <v>200000</v>
      </c>
      <c r="K5" s="849" t="s">
        <v>400</v>
      </c>
      <c r="L5" s="850">
        <f>G5*J5</f>
        <v>0</v>
      </c>
      <c r="M5" s="851" t="s">
        <v>401</v>
      </c>
      <c r="N5" s="852"/>
      <c r="O5" s="851" t="s">
        <v>401</v>
      </c>
      <c r="Q5" s="853">
        <v>200000</v>
      </c>
    </row>
    <row r="6" spans="1:19" s="188" customFormat="1" ht="32.25" customHeight="1" x14ac:dyDescent="0.55000000000000004">
      <c r="A6" s="854"/>
      <c r="B6" s="855"/>
      <c r="C6" s="856"/>
      <c r="D6" s="857"/>
      <c r="E6" s="857"/>
      <c r="F6" s="857"/>
      <c r="G6" s="858"/>
      <c r="H6" s="859" t="s">
        <v>399</v>
      </c>
      <c r="I6" s="859" t="s">
        <v>520</v>
      </c>
      <c r="J6" s="860">
        <f>Q6*Q2</f>
        <v>160000</v>
      </c>
      <c r="K6" s="861" t="s">
        <v>400</v>
      </c>
      <c r="L6" s="862">
        <f>G6*J6</f>
        <v>0</v>
      </c>
      <c r="M6" s="863" t="s">
        <v>401</v>
      </c>
      <c r="N6" s="864"/>
      <c r="O6" s="863" t="s">
        <v>401</v>
      </c>
      <c r="Q6" s="865">
        <v>160000</v>
      </c>
    </row>
    <row r="7" spans="1:19" s="188" customFormat="1" ht="32.25" customHeight="1" x14ac:dyDescent="0.55000000000000004">
      <c r="A7" s="854"/>
      <c r="B7" s="855"/>
      <c r="C7" s="856"/>
      <c r="D7" s="857"/>
      <c r="E7" s="857"/>
      <c r="F7" s="857"/>
      <c r="G7" s="866"/>
      <c r="H7" s="867" t="s">
        <v>399</v>
      </c>
      <c r="I7" s="868" t="s">
        <v>521</v>
      </c>
      <c r="J7" s="869">
        <f>Q7*Q2</f>
        <v>136000</v>
      </c>
      <c r="K7" s="870" t="s">
        <v>400</v>
      </c>
      <c r="L7" s="871">
        <f t="shared" ref="L7:L15" si="0">G7*J7</f>
        <v>0</v>
      </c>
      <c r="M7" s="872" t="s">
        <v>401</v>
      </c>
      <c r="N7" s="873"/>
      <c r="O7" s="872" t="s">
        <v>401</v>
      </c>
      <c r="Q7" s="874">
        <v>136000</v>
      </c>
    </row>
    <row r="8" spans="1:19" s="188" customFormat="1" ht="32.25" customHeight="1" x14ac:dyDescent="0.55000000000000004">
      <c r="A8" s="854"/>
      <c r="B8" s="855"/>
      <c r="C8" s="856"/>
      <c r="D8" s="857" t="s">
        <v>402</v>
      </c>
      <c r="E8" s="857"/>
      <c r="F8" s="857"/>
      <c r="G8" s="875"/>
      <c r="H8" s="876" t="s">
        <v>399</v>
      </c>
      <c r="I8" s="877" t="s">
        <v>519</v>
      </c>
      <c r="J8" s="878">
        <f>Q8*Q2</f>
        <v>200000</v>
      </c>
      <c r="K8" s="879" t="s">
        <v>400</v>
      </c>
      <c r="L8" s="880">
        <f>G8*J8</f>
        <v>0</v>
      </c>
      <c r="M8" s="881" t="s">
        <v>401</v>
      </c>
      <c r="N8" s="882"/>
      <c r="O8" s="881" t="s">
        <v>401</v>
      </c>
      <c r="Q8" s="853">
        <v>200000</v>
      </c>
    </row>
    <row r="9" spans="1:19" s="188" customFormat="1" ht="32.25" customHeight="1" x14ac:dyDescent="0.55000000000000004">
      <c r="A9" s="854"/>
      <c r="B9" s="855"/>
      <c r="C9" s="856"/>
      <c r="D9" s="857"/>
      <c r="E9" s="857"/>
      <c r="F9" s="857"/>
      <c r="G9" s="858"/>
      <c r="H9" s="859" t="s">
        <v>445</v>
      </c>
      <c r="I9" s="859" t="s">
        <v>520</v>
      </c>
      <c r="J9" s="860">
        <f>Q9*Q2</f>
        <v>160000</v>
      </c>
      <c r="K9" s="861" t="s">
        <v>400</v>
      </c>
      <c r="L9" s="862">
        <f t="shared" si="0"/>
        <v>0</v>
      </c>
      <c r="M9" s="863" t="s">
        <v>401</v>
      </c>
      <c r="N9" s="864"/>
      <c r="O9" s="863" t="s">
        <v>401</v>
      </c>
      <c r="Q9" s="865">
        <v>160000</v>
      </c>
    </row>
    <row r="10" spans="1:19" s="188" customFormat="1" ht="32.25" customHeight="1" x14ac:dyDescent="0.55000000000000004">
      <c r="A10" s="854"/>
      <c r="B10" s="855"/>
      <c r="C10" s="856"/>
      <c r="D10" s="857"/>
      <c r="E10" s="857"/>
      <c r="F10" s="857"/>
      <c r="G10" s="866"/>
      <c r="H10" s="867" t="s">
        <v>399</v>
      </c>
      <c r="I10" s="868" t="s">
        <v>521</v>
      </c>
      <c r="J10" s="869">
        <f>Q10*Q2</f>
        <v>136000</v>
      </c>
      <c r="K10" s="870" t="s">
        <v>400</v>
      </c>
      <c r="L10" s="871">
        <f t="shared" si="0"/>
        <v>0</v>
      </c>
      <c r="M10" s="872" t="s">
        <v>401</v>
      </c>
      <c r="N10" s="873"/>
      <c r="O10" s="872" t="s">
        <v>401</v>
      </c>
      <c r="Q10" s="874">
        <v>136000</v>
      </c>
    </row>
    <row r="11" spans="1:19" s="188" customFormat="1" ht="32.25" customHeight="1" x14ac:dyDescent="0.55000000000000004">
      <c r="A11" s="854"/>
      <c r="B11" s="855"/>
      <c r="C11" s="856"/>
      <c r="D11" s="857" t="s">
        <v>403</v>
      </c>
      <c r="E11" s="857"/>
      <c r="F11" s="857"/>
      <c r="G11" s="875"/>
      <c r="H11" s="876" t="s">
        <v>404</v>
      </c>
      <c r="I11" s="877" t="s">
        <v>522</v>
      </c>
      <c r="J11" s="878">
        <f>Q11*Q2</f>
        <v>88000</v>
      </c>
      <c r="K11" s="879" t="s">
        <v>405</v>
      </c>
      <c r="L11" s="880">
        <f t="shared" si="0"/>
        <v>0</v>
      </c>
      <c r="M11" s="881" t="s">
        <v>401</v>
      </c>
      <c r="N11" s="882"/>
      <c r="O11" s="881" t="s">
        <v>401</v>
      </c>
      <c r="Q11" s="853">
        <v>88000</v>
      </c>
    </row>
    <row r="12" spans="1:19" s="188" customFormat="1" ht="32.25" customHeight="1" x14ac:dyDescent="0.55000000000000004">
      <c r="A12" s="854"/>
      <c r="B12" s="855"/>
      <c r="C12" s="856"/>
      <c r="D12" s="857"/>
      <c r="E12" s="857"/>
      <c r="F12" s="857"/>
      <c r="G12" s="858"/>
      <c r="H12" s="859" t="s">
        <v>404</v>
      </c>
      <c r="I12" s="859" t="s">
        <v>523</v>
      </c>
      <c r="J12" s="860">
        <f>Q12*Q2</f>
        <v>64000</v>
      </c>
      <c r="K12" s="861" t="s">
        <v>405</v>
      </c>
      <c r="L12" s="862">
        <f t="shared" si="0"/>
        <v>0</v>
      </c>
      <c r="M12" s="863" t="s">
        <v>401</v>
      </c>
      <c r="N12" s="864"/>
      <c r="O12" s="863" t="s">
        <v>401</v>
      </c>
      <c r="Q12" s="865">
        <v>64000</v>
      </c>
    </row>
    <row r="13" spans="1:19" s="188" customFormat="1" ht="32.25" customHeight="1" x14ac:dyDescent="0.55000000000000004">
      <c r="A13" s="854"/>
      <c r="B13" s="855"/>
      <c r="C13" s="856"/>
      <c r="D13" s="857"/>
      <c r="E13" s="857"/>
      <c r="F13" s="857"/>
      <c r="G13" s="866"/>
      <c r="H13" s="867" t="s">
        <v>404</v>
      </c>
      <c r="I13" s="867" t="s">
        <v>524</v>
      </c>
      <c r="J13" s="869">
        <f>Q13*Q2</f>
        <v>24000</v>
      </c>
      <c r="K13" s="870" t="s">
        <v>405</v>
      </c>
      <c r="L13" s="871">
        <f t="shared" si="0"/>
        <v>0</v>
      </c>
      <c r="M13" s="872" t="s">
        <v>401</v>
      </c>
      <c r="N13" s="873"/>
      <c r="O13" s="872" t="s">
        <v>401</v>
      </c>
      <c r="Q13" s="874">
        <v>24000</v>
      </c>
    </row>
    <row r="14" spans="1:19" s="188" customFormat="1" ht="32.25" customHeight="1" x14ac:dyDescent="0.55000000000000004">
      <c r="A14" s="854"/>
      <c r="B14" s="855"/>
      <c r="C14" s="883" t="s">
        <v>406</v>
      </c>
      <c r="D14" s="884" t="s">
        <v>534</v>
      </c>
      <c r="E14" s="885"/>
      <c r="F14" s="886" t="s">
        <v>525</v>
      </c>
      <c r="G14" s="887"/>
      <c r="H14" s="888" t="s">
        <v>399</v>
      </c>
      <c r="I14" s="888" t="s">
        <v>527</v>
      </c>
      <c r="J14" s="889">
        <f>Q14*Q2</f>
        <v>288000</v>
      </c>
      <c r="K14" s="890" t="s">
        <v>400</v>
      </c>
      <c r="L14" s="891">
        <f t="shared" si="0"/>
        <v>0</v>
      </c>
      <c r="M14" s="892" t="s">
        <v>401</v>
      </c>
      <c r="N14" s="893"/>
      <c r="O14" s="892" t="s">
        <v>401</v>
      </c>
      <c r="Q14" s="853">
        <v>288000</v>
      </c>
    </row>
    <row r="15" spans="1:19" s="188" customFormat="1" ht="32.25" customHeight="1" x14ac:dyDescent="0.55000000000000004">
      <c r="A15" s="854"/>
      <c r="B15" s="855"/>
      <c r="C15" s="883"/>
      <c r="D15" s="855"/>
      <c r="E15" s="894"/>
      <c r="F15" s="895"/>
      <c r="G15" s="866"/>
      <c r="H15" s="867" t="s">
        <v>399</v>
      </c>
      <c r="I15" s="867" t="s">
        <v>528</v>
      </c>
      <c r="J15" s="896">
        <f>Q15*Q2</f>
        <v>256000</v>
      </c>
      <c r="K15" s="870" t="s">
        <v>400</v>
      </c>
      <c r="L15" s="871">
        <f t="shared" si="0"/>
        <v>0</v>
      </c>
      <c r="M15" s="872" t="s">
        <v>401</v>
      </c>
      <c r="N15" s="873"/>
      <c r="O15" s="872" t="s">
        <v>401</v>
      </c>
      <c r="Q15" s="874">
        <v>256000</v>
      </c>
    </row>
    <row r="16" spans="1:19" s="188" customFormat="1" ht="32.25" customHeight="1" x14ac:dyDescent="0.55000000000000004">
      <c r="A16" s="854"/>
      <c r="B16" s="855"/>
      <c r="C16" s="883"/>
      <c r="D16" s="855"/>
      <c r="E16" s="894"/>
      <c r="F16" s="886" t="s">
        <v>526</v>
      </c>
      <c r="G16" s="887"/>
      <c r="H16" s="888" t="s">
        <v>399</v>
      </c>
      <c r="I16" s="888" t="s">
        <v>529</v>
      </c>
      <c r="J16" s="889">
        <f>Q16*Q2</f>
        <v>288000</v>
      </c>
      <c r="K16" s="890" t="s">
        <v>400</v>
      </c>
      <c r="L16" s="891"/>
      <c r="M16" s="892" t="s">
        <v>401</v>
      </c>
      <c r="N16" s="893"/>
      <c r="O16" s="892" t="s">
        <v>401</v>
      </c>
      <c r="Q16" s="865">
        <v>288000</v>
      </c>
    </row>
    <row r="17" spans="1:18" s="188" customFormat="1" ht="32.25" customHeight="1" x14ac:dyDescent="0.55000000000000004">
      <c r="A17" s="854"/>
      <c r="B17" s="897"/>
      <c r="C17" s="883"/>
      <c r="D17" s="897"/>
      <c r="E17" s="898"/>
      <c r="F17" s="895"/>
      <c r="G17" s="866"/>
      <c r="H17" s="867" t="s">
        <v>399</v>
      </c>
      <c r="I17" s="867" t="s">
        <v>530</v>
      </c>
      <c r="J17" s="896">
        <f>Q17*Q2</f>
        <v>256000</v>
      </c>
      <c r="K17" s="870" t="s">
        <v>400</v>
      </c>
      <c r="L17" s="871"/>
      <c r="M17" s="872" t="s">
        <v>401</v>
      </c>
      <c r="N17" s="873"/>
      <c r="O17" s="872" t="s">
        <v>401</v>
      </c>
      <c r="Q17" s="865">
        <v>256000</v>
      </c>
    </row>
    <row r="18" spans="1:18" s="188" customFormat="1" ht="32.25" customHeight="1" x14ac:dyDescent="0.55000000000000004">
      <c r="A18" s="854"/>
      <c r="B18" s="899" t="s">
        <v>586</v>
      </c>
      <c r="C18" s="900"/>
      <c r="D18" s="899" t="s">
        <v>407</v>
      </c>
      <c r="E18" s="900"/>
      <c r="F18" s="888" t="s">
        <v>408</v>
      </c>
      <c r="G18" s="901"/>
      <c r="H18" s="888" t="s">
        <v>409</v>
      </c>
      <c r="I18" s="902">
        <f>Q18*Q2</f>
        <v>168000</v>
      </c>
      <c r="J18" s="903"/>
      <c r="K18" s="904" t="s">
        <v>410</v>
      </c>
      <c r="L18" s="905">
        <f t="shared" ref="L18:L22" si="1">G18*I18</f>
        <v>0</v>
      </c>
      <c r="M18" s="906" t="s">
        <v>401</v>
      </c>
      <c r="N18" s="907"/>
      <c r="O18" s="906" t="s">
        <v>401</v>
      </c>
      <c r="Q18" s="853">
        <v>168000</v>
      </c>
    </row>
    <row r="19" spans="1:18" s="188" customFormat="1" ht="32.25" customHeight="1" x14ac:dyDescent="0.55000000000000004">
      <c r="A19" s="854"/>
      <c r="B19" s="908"/>
      <c r="C19" s="909"/>
      <c r="D19" s="910"/>
      <c r="E19" s="911"/>
      <c r="F19" s="867" t="s">
        <v>411</v>
      </c>
      <c r="G19" s="912"/>
      <c r="H19" s="867" t="s">
        <v>409</v>
      </c>
      <c r="I19" s="913">
        <f>Q19*Q2</f>
        <v>252000</v>
      </c>
      <c r="J19" s="914"/>
      <c r="K19" s="915" t="s">
        <v>410</v>
      </c>
      <c r="L19" s="905">
        <f t="shared" si="1"/>
        <v>0</v>
      </c>
      <c r="M19" s="906" t="s">
        <v>401</v>
      </c>
      <c r="N19" s="907"/>
      <c r="O19" s="906" t="s">
        <v>401</v>
      </c>
      <c r="Q19" s="865">
        <v>252000</v>
      </c>
    </row>
    <row r="20" spans="1:18" s="188" customFormat="1" ht="32.25" customHeight="1" x14ac:dyDescent="0.55000000000000004">
      <c r="A20" s="854"/>
      <c r="B20" s="908"/>
      <c r="C20" s="909"/>
      <c r="D20" s="899" t="s">
        <v>412</v>
      </c>
      <c r="E20" s="900"/>
      <c r="F20" s="888" t="s">
        <v>408</v>
      </c>
      <c r="G20" s="901"/>
      <c r="H20" s="888" t="s">
        <v>409</v>
      </c>
      <c r="I20" s="913">
        <f>Q20*Q2</f>
        <v>60000</v>
      </c>
      <c r="J20" s="914"/>
      <c r="K20" s="904" t="s">
        <v>410</v>
      </c>
      <c r="L20" s="905">
        <f t="shared" si="1"/>
        <v>0</v>
      </c>
      <c r="M20" s="906" t="s">
        <v>401</v>
      </c>
      <c r="N20" s="907"/>
      <c r="O20" s="906" t="s">
        <v>401</v>
      </c>
      <c r="Q20" s="865">
        <v>60000</v>
      </c>
    </row>
    <row r="21" spans="1:18" s="188" customFormat="1" ht="32.25" customHeight="1" x14ac:dyDescent="0.55000000000000004">
      <c r="A21" s="854"/>
      <c r="B21" s="908"/>
      <c r="C21" s="909"/>
      <c r="D21" s="910"/>
      <c r="E21" s="911"/>
      <c r="F21" s="867" t="s">
        <v>411</v>
      </c>
      <c r="G21" s="916"/>
      <c r="H21" s="867" t="s">
        <v>409</v>
      </c>
      <c r="I21" s="913">
        <f>Q21*Q2</f>
        <v>102000</v>
      </c>
      <c r="J21" s="914"/>
      <c r="K21" s="917" t="s">
        <v>410</v>
      </c>
      <c r="L21" s="905">
        <f t="shared" si="1"/>
        <v>0</v>
      </c>
      <c r="M21" s="918" t="s">
        <v>401</v>
      </c>
      <c r="N21" s="919"/>
      <c r="O21" s="906" t="s">
        <v>401</v>
      </c>
      <c r="Q21" s="865">
        <v>102000</v>
      </c>
    </row>
    <row r="22" spans="1:18" s="188" customFormat="1" ht="32.25" customHeight="1" x14ac:dyDescent="0.55000000000000004">
      <c r="A22" s="854"/>
      <c r="B22" s="908"/>
      <c r="C22" s="909"/>
      <c r="D22" s="899" t="s">
        <v>413</v>
      </c>
      <c r="E22" s="900"/>
      <c r="F22" s="888" t="s">
        <v>408</v>
      </c>
      <c r="G22" s="901"/>
      <c r="H22" s="888" t="s">
        <v>409</v>
      </c>
      <c r="I22" s="913">
        <f>Q22*Q2</f>
        <v>210000</v>
      </c>
      <c r="J22" s="914"/>
      <c r="K22" s="904" t="s">
        <v>410</v>
      </c>
      <c r="L22" s="905">
        <f t="shared" si="1"/>
        <v>0</v>
      </c>
      <c r="M22" s="918" t="s">
        <v>401</v>
      </c>
      <c r="N22" s="919"/>
      <c r="O22" s="906" t="s">
        <v>401</v>
      </c>
      <c r="Q22" s="865">
        <v>210000</v>
      </c>
    </row>
    <row r="23" spans="1:18" s="188" customFormat="1" ht="32.25" customHeight="1" thickBot="1" x14ac:dyDescent="0.6">
      <c r="A23" s="854"/>
      <c r="B23" s="920"/>
      <c r="C23" s="921"/>
      <c r="D23" s="920"/>
      <c r="E23" s="921"/>
      <c r="F23" s="922" t="s">
        <v>411</v>
      </c>
      <c r="G23" s="923"/>
      <c r="H23" s="922" t="s">
        <v>409</v>
      </c>
      <c r="I23" s="913">
        <f>Q23*Q2</f>
        <v>316000</v>
      </c>
      <c r="J23" s="914"/>
      <c r="K23" s="924" t="s">
        <v>410</v>
      </c>
      <c r="L23" s="925">
        <f>G23*I23</f>
        <v>0</v>
      </c>
      <c r="M23" s="926" t="s">
        <v>401</v>
      </c>
      <c r="N23" s="927"/>
      <c r="O23" s="928" t="s">
        <v>401</v>
      </c>
      <c r="Q23" s="874">
        <v>316000</v>
      </c>
    </row>
    <row r="24" spans="1:18" s="188" customFormat="1" ht="34.5" customHeight="1" thickTop="1" thickBot="1" x14ac:dyDescent="0.6">
      <c r="A24" s="854"/>
      <c r="B24" s="929" t="s">
        <v>414</v>
      </c>
      <c r="C24" s="930"/>
      <c r="D24" s="930"/>
      <c r="E24" s="930"/>
      <c r="F24" s="930"/>
      <c r="G24" s="930"/>
      <c r="H24" s="930"/>
      <c r="I24" s="930"/>
      <c r="J24" s="930"/>
      <c r="K24" s="931"/>
      <c r="L24" s="932">
        <f>SUM(L5:L23)</f>
        <v>0</v>
      </c>
      <c r="M24" s="933" t="s">
        <v>401</v>
      </c>
      <c r="N24" s="934">
        <f>SUM(N5:N23)</f>
        <v>0</v>
      </c>
      <c r="O24" s="935" t="s">
        <v>401</v>
      </c>
      <c r="Q24" s="865"/>
      <c r="R24" s="830"/>
    </row>
    <row r="25" spans="1:18" s="188" customFormat="1" ht="33.75" customHeight="1" x14ac:dyDescent="0.55000000000000004">
      <c r="A25" s="727" t="s">
        <v>415</v>
      </c>
      <c r="B25" s="843" t="s">
        <v>416</v>
      </c>
      <c r="C25" s="936"/>
      <c r="D25" s="1004" t="s">
        <v>417</v>
      </c>
      <c r="E25" s="1004"/>
      <c r="F25" s="1004"/>
      <c r="G25" s="1005"/>
      <c r="H25" s="1006" t="s">
        <v>531</v>
      </c>
      <c r="I25" s="1007">
        <f>Q25*Q2</f>
        <v>452000</v>
      </c>
      <c r="J25" s="1008"/>
      <c r="K25" s="849" t="s">
        <v>419</v>
      </c>
      <c r="L25" s="1009">
        <f>G25*I25</f>
        <v>0</v>
      </c>
      <c r="M25" s="1010" t="s">
        <v>401</v>
      </c>
      <c r="N25" s="1011"/>
      <c r="O25" s="1012" t="s">
        <v>401</v>
      </c>
      <c r="Q25" s="853">
        <v>452000</v>
      </c>
    </row>
    <row r="26" spans="1:18" s="188" customFormat="1" ht="33.75" customHeight="1" x14ac:dyDescent="0.55000000000000004">
      <c r="A26" s="728"/>
      <c r="B26" s="855"/>
      <c r="C26" s="894"/>
      <c r="D26" s="958" t="s">
        <v>578</v>
      </c>
      <c r="E26" s="959"/>
      <c r="F26" s="960"/>
      <c r="G26" s="949"/>
      <c r="H26" s="950" t="s">
        <v>418</v>
      </c>
      <c r="I26" s="951">
        <f>Q26*Q2</f>
        <v>168000</v>
      </c>
      <c r="J26" s="952"/>
      <c r="K26" s="953" t="s">
        <v>424</v>
      </c>
      <c r="L26" s="954">
        <f t="shared" ref="L26:L27" si="2">G26*I26</f>
        <v>0</v>
      </c>
      <c r="M26" s="955" t="s">
        <v>401</v>
      </c>
      <c r="N26" s="956"/>
      <c r="O26" s="957" t="s">
        <v>401</v>
      </c>
      <c r="Q26" s="865">
        <v>168000</v>
      </c>
    </row>
    <row r="27" spans="1:18" s="188" customFormat="1" ht="33.75" customHeight="1" x14ac:dyDescent="0.55000000000000004">
      <c r="A27" s="728"/>
      <c r="B27" s="855"/>
      <c r="C27" s="894"/>
      <c r="D27" s="958" t="s">
        <v>580</v>
      </c>
      <c r="E27" s="959"/>
      <c r="F27" s="960"/>
      <c r="G27" s="866"/>
      <c r="H27" s="961" t="s">
        <v>418</v>
      </c>
      <c r="I27" s="962">
        <f>Q27*Q2</f>
        <v>184000</v>
      </c>
      <c r="J27" s="963"/>
      <c r="K27" s="953" t="s">
        <v>424</v>
      </c>
      <c r="L27" s="964">
        <f t="shared" si="2"/>
        <v>0</v>
      </c>
      <c r="M27" s="965" t="s">
        <v>401</v>
      </c>
      <c r="N27" s="966"/>
      <c r="O27" s="967" t="s">
        <v>401</v>
      </c>
      <c r="Q27" s="865">
        <v>184000</v>
      </c>
    </row>
    <row r="28" spans="1:18" s="188" customFormat="1" ht="33.75" customHeight="1" x14ac:dyDescent="0.55000000000000004">
      <c r="A28" s="728"/>
      <c r="B28" s="855"/>
      <c r="C28" s="894"/>
      <c r="D28" s="857" t="s">
        <v>420</v>
      </c>
      <c r="E28" s="857"/>
      <c r="F28" s="857"/>
      <c r="G28" s="949"/>
      <c r="H28" s="950" t="s">
        <v>531</v>
      </c>
      <c r="I28" s="951">
        <f>Q28*Q2</f>
        <v>437000</v>
      </c>
      <c r="J28" s="952"/>
      <c r="K28" s="953" t="s">
        <v>421</v>
      </c>
      <c r="L28" s="954">
        <f>G28*I28</f>
        <v>0</v>
      </c>
      <c r="M28" s="955" t="s">
        <v>401</v>
      </c>
      <c r="N28" s="956"/>
      <c r="O28" s="957" t="s">
        <v>401</v>
      </c>
      <c r="Q28" s="865">
        <v>437000</v>
      </c>
    </row>
    <row r="29" spans="1:18" s="188" customFormat="1" ht="29.25" customHeight="1" x14ac:dyDescent="0.55000000000000004">
      <c r="A29" s="728"/>
      <c r="B29" s="855"/>
      <c r="C29" s="894"/>
      <c r="D29" s="968" t="s">
        <v>587</v>
      </c>
      <c r="E29" s="969"/>
      <c r="F29" s="970"/>
      <c r="G29" s="971"/>
      <c r="H29" s="883" t="s">
        <v>531</v>
      </c>
      <c r="I29" s="972">
        <f>Q29*Q2</f>
        <v>279000</v>
      </c>
      <c r="J29" s="973"/>
      <c r="K29" s="974" t="s">
        <v>422</v>
      </c>
      <c r="L29" s="975">
        <f>G29*I29</f>
        <v>0</v>
      </c>
      <c r="M29" s="976" t="s">
        <v>401</v>
      </c>
      <c r="N29" s="977"/>
      <c r="O29" s="978" t="s">
        <v>401</v>
      </c>
      <c r="Q29" s="979">
        <v>279000</v>
      </c>
    </row>
    <row r="30" spans="1:18" s="188" customFormat="1" ht="21" customHeight="1" x14ac:dyDescent="0.55000000000000004">
      <c r="A30" s="728"/>
      <c r="B30" s="855"/>
      <c r="C30" s="894"/>
      <c r="D30" s="968"/>
      <c r="E30" s="969"/>
      <c r="F30" s="970"/>
      <c r="G30" s="971"/>
      <c r="H30" s="883"/>
      <c r="I30" s="980"/>
      <c r="J30" s="981"/>
      <c r="K30" s="982"/>
      <c r="L30" s="983"/>
      <c r="M30" s="984"/>
      <c r="N30" s="985"/>
      <c r="O30" s="978"/>
      <c r="Q30" s="979"/>
    </row>
    <row r="31" spans="1:18" s="188" customFormat="1" ht="30" customHeight="1" x14ac:dyDescent="0.55000000000000004">
      <c r="A31" s="728"/>
      <c r="B31" s="855"/>
      <c r="C31" s="894"/>
      <c r="D31" s="968"/>
      <c r="E31" s="969"/>
      <c r="F31" s="970"/>
      <c r="G31" s="971"/>
      <c r="H31" s="883"/>
      <c r="I31" s="962"/>
      <c r="J31" s="963"/>
      <c r="K31" s="986"/>
      <c r="L31" s="987"/>
      <c r="M31" s="988"/>
      <c r="N31" s="989"/>
      <c r="O31" s="990"/>
      <c r="Q31" s="979"/>
    </row>
    <row r="32" spans="1:18" s="188" customFormat="1" ht="33.75" customHeight="1" x14ac:dyDescent="0.55000000000000004">
      <c r="A32" s="728"/>
      <c r="B32" s="855"/>
      <c r="C32" s="894"/>
      <c r="D32" s="968" t="s">
        <v>423</v>
      </c>
      <c r="E32" s="969"/>
      <c r="F32" s="970"/>
      <c r="G32" s="991"/>
      <c r="H32" s="992" t="s">
        <v>418</v>
      </c>
      <c r="I32" s="951">
        <f>Q32*Q2</f>
        <v>63000</v>
      </c>
      <c r="J32" s="952"/>
      <c r="K32" s="953" t="s">
        <v>424</v>
      </c>
      <c r="L32" s="954">
        <f>G32*I32</f>
        <v>0</v>
      </c>
      <c r="M32" s="955" t="s">
        <v>401</v>
      </c>
      <c r="N32" s="956"/>
      <c r="O32" s="957" t="s">
        <v>401</v>
      </c>
      <c r="Q32" s="865">
        <v>63000</v>
      </c>
    </row>
    <row r="33" spans="1:22" s="188" customFormat="1" ht="33.75" customHeight="1" thickBot="1" x14ac:dyDescent="0.6">
      <c r="A33" s="728"/>
      <c r="B33" s="993"/>
      <c r="C33" s="994"/>
      <c r="D33" s="920" t="s">
        <v>430</v>
      </c>
      <c r="E33" s="995"/>
      <c r="F33" s="921"/>
      <c r="G33" s="996"/>
      <c r="H33" s="922" t="s">
        <v>418</v>
      </c>
      <c r="I33" s="997">
        <f>Q33*Q2</f>
        <v>510000</v>
      </c>
      <c r="J33" s="998"/>
      <c r="K33" s="999" t="s">
        <v>424</v>
      </c>
      <c r="L33" s="1000">
        <f>G33*I33</f>
        <v>0</v>
      </c>
      <c r="M33" s="1001" t="s">
        <v>401</v>
      </c>
      <c r="N33" s="1002"/>
      <c r="O33" s="1003" t="s">
        <v>401</v>
      </c>
      <c r="Q33" s="874">
        <v>510000</v>
      </c>
    </row>
    <row r="34" spans="1:22" ht="34.5" customHeight="1" thickTop="1" thickBot="1" x14ac:dyDescent="0.6">
      <c r="A34" s="728"/>
      <c r="B34" s="721" t="s">
        <v>425</v>
      </c>
      <c r="C34" s="722"/>
      <c r="D34" s="722"/>
      <c r="E34" s="722"/>
      <c r="F34" s="722"/>
      <c r="G34" s="722"/>
      <c r="H34" s="722"/>
      <c r="I34" s="722"/>
      <c r="J34" s="722"/>
      <c r="K34" s="759"/>
      <c r="L34" s="234">
        <f>SUM(L25:L33)</f>
        <v>0</v>
      </c>
      <c r="M34" s="236" t="s">
        <v>401</v>
      </c>
      <c r="N34" s="235">
        <f>SUM(N25:N33)</f>
        <v>0</v>
      </c>
      <c r="O34" s="237" t="s">
        <v>401</v>
      </c>
      <c r="Q34" s="192"/>
      <c r="R34" s="191"/>
      <c r="S34" s="196"/>
    </row>
    <row r="35" spans="1:22" ht="34.5" customHeight="1" x14ac:dyDescent="0.55000000000000004">
      <c r="A35" s="728"/>
      <c r="B35" s="730" t="s">
        <v>426</v>
      </c>
      <c r="C35" s="731"/>
      <c r="D35" s="736" t="s">
        <v>533</v>
      </c>
      <c r="E35" s="737"/>
      <c r="F35" s="738"/>
      <c r="G35" s="267"/>
      <c r="H35" s="266" t="s">
        <v>532</v>
      </c>
      <c r="I35" s="753" t="s">
        <v>429</v>
      </c>
      <c r="J35" s="753"/>
      <c r="K35" s="753"/>
      <c r="L35" s="753"/>
      <c r="M35" s="754"/>
      <c r="N35" s="232"/>
      <c r="O35" s="197" t="s">
        <v>401</v>
      </c>
      <c r="Q35" s="192"/>
      <c r="R35" s="191"/>
      <c r="S35" s="196"/>
    </row>
    <row r="36" spans="1:22" ht="32.25" customHeight="1" x14ac:dyDescent="0.55000000000000004">
      <c r="A36" s="728"/>
      <c r="B36" s="732"/>
      <c r="C36" s="733"/>
      <c r="D36" s="711" t="s">
        <v>427</v>
      </c>
      <c r="E36" s="712"/>
      <c r="F36" s="713"/>
      <c r="G36" s="231"/>
      <c r="H36" s="193" t="s">
        <v>428</v>
      </c>
      <c r="I36" s="755"/>
      <c r="J36" s="755"/>
      <c r="K36" s="755"/>
      <c r="L36" s="755"/>
      <c r="M36" s="756"/>
      <c r="N36" s="232"/>
      <c r="O36" s="197" t="s">
        <v>401</v>
      </c>
      <c r="Q36" s="198"/>
      <c r="S36" s="196"/>
    </row>
    <row r="37" spans="1:22" ht="32.25" customHeight="1" x14ac:dyDescent="0.55000000000000004">
      <c r="A37" s="728"/>
      <c r="B37" s="732"/>
      <c r="C37" s="733"/>
      <c r="D37" s="703" t="s">
        <v>431</v>
      </c>
      <c r="E37" s="704"/>
      <c r="F37" s="714"/>
      <c r="G37" s="268"/>
      <c r="H37" s="257" t="s">
        <v>428</v>
      </c>
      <c r="I37" s="755"/>
      <c r="J37" s="755"/>
      <c r="K37" s="755"/>
      <c r="L37" s="755"/>
      <c r="M37" s="756"/>
      <c r="N37" s="232"/>
      <c r="O37" s="197" t="s">
        <v>401</v>
      </c>
      <c r="Q37" s="199"/>
      <c r="S37" s="196"/>
    </row>
    <row r="38" spans="1:22" ht="32.25" customHeight="1" x14ac:dyDescent="0.55000000000000004">
      <c r="A38" s="728"/>
      <c r="B38" s="732"/>
      <c r="C38" s="733"/>
      <c r="D38" s="715" t="s">
        <v>432</v>
      </c>
      <c r="E38" s="716"/>
      <c r="F38" s="717"/>
      <c r="G38" s="268"/>
      <c r="H38" s="257" t="s">
        <v>428</v>
      </c>
      <c r="I38" s="755"/>
      <c r="J38" s="755"/>
      <c r="K38" s="755"/>
      <c r="L38" s="755"/>
      <c r="M38" s="756"/>
      <c r="N38" s="232"/>
      <c r="O38" s="197" t="s">
        <v>401</v>
      </c>
      <c r="Q38" s="199"/>
      <c r="S38" s="196"/>
    </row>
    <row r="39" spans="1:22" ht="32.25" customHeight="1" thickBot="1" x14ac:dyDescent="0.6">
      <c r="A39" s="728"/>
      <c r="B39" s="734"/>
      <c r="C39" s="735"/>
      <c r="D39" s="718" t="s">
        <v>433</v>
      </c>
      <c r="E39" s="719"/>
      <c r="F39" s="720"/>
      <c r="G39" s="269"/>
      <c r="H39" s="194" t="s">
        <v>428</v>
      </c>
      <c r="I39" s="757"/>
      <c r="J39" s="757"/>
      <c r="K39" s="757"/>
      <c r="L39" s="757"/>
      <c r="M39" s="758"/>
      <c r="N39" s="233"/>
      <c r="O39" s="195" t="s">
        <v>434</v>
      </c>
      <c r="Q39" s="200"/>
      <c r="S39" s="196"/>
    </row>
    <row r="40" spans="1:22" ht="34.5" customHeight="1" thickTop="1" thickBot="1" x14ac:dyDescent="0.6">
      <c r="A40" s="729"/>
      <c r="B40" s="721" t="s">
        <v>435</v>
      </c>
      <c r="C40" s="722"/>
      <c r="D40" s="722"/>
      <c r="E40" s="722"/>
      <c r="F40" s="722"/>
      <c r="G40" s="722"/>
      <c r="H40" s="722"/>
      <c r="I40" s="722"/>
      <c r="J40" s="722"/>
      <c r="K40" s="722"/>
      <c r="L40" s="722"/>
      <c r="M40" s="722"/>
      <c r="N40" s="235">
        <f>SUM(N35:N39)</f>
        <v>0</v>
      </c>
      <c r="O40" s="237" t="s">
        <v>401</v>
      </c>
      <c r="Q40" s="201"/>
    </row>
    <row r="41" spans="1:22" ht="32.25" customHeight="1" x14ac:dyDescent="0.55000000000000004">
      <c r="A41" s="723" t="s">
        <v>436</v>
      </c>
      <c r="B41" s="724"/>
      <c r="C41" s="724"/>
      <c r="D41" s="724"/>
      <c r="E41" s="724"/>
      <c r="F41" s="724"/>
      <c r="G41" s="724" t="s">
        <v>437</v>
      </c>
      <c r="H41" s="724"/>
      <c r="I41" s="724"/>
      <c r="J41" s="724"/>
      <c r="K41" s="724"/>
      <c r="L41" s="724"/>
      <c r="M41" s="724"/>
      <c r="N41" s="227">
        <f>IF(N24&gt;L24,L24,N24)</f>
        <v>0</v>
      </c>
      <c r="O41" s="202" t="s">
        <v>434</v>
      </c>
      <c r="R41" s="196"/>
      <c r="S41" s="203"/>
    </row>
    <row r="42" spans="1:22" ht="32.25" customHeight="1" x14ac:dyDescent="0.55000000000000004">
      <c r="A42" s="725" t="s">
        <v>438</v>
      </c>
      <c r="B42" s="726"/>
      <c r="C42" s="726"/>
      <c r="D42" s="726"/>
      <c r="E42" s="726"/>
      <c r="F42" s="726"/>
      <c r="G42" s="752" t="s">
        <v>439</v>
      </c>
      <c r="H42" s="752"/>
      <c r="I42" s="752"/>
      <c r="J42" s="752"/>
      <c r="K42" s="752"/>
      <c r="L42" s="752"/>
      <c r="M42" s="752"/>
      <c r="N42" s="228">
        <f>IF(N34&gt;L34,L34,N34)+N40</f>
        <v>0</v>
      </c>
      <c r="O42" s="261" t="s">
        <v>434</v>
      </c>
    </row>
    <row r="43" spans="1:22" ht="32.25" customHeight="1" x14ac:dyDescent="0.55000000000000004">
      <c r="A43" s="703" t="s">
        <v>440</v>
      </c>
      <c r="B43" s="704"/>
      <c r="C43" s="704"/>
      <c r="D43" s="704"/>
      <c r="E43" s="704"/>
      <c r="F43" s="704"/>
      <c r="G43" s="704" t="s">
        <v>441</v>
      </c>
      <c r="H43" s="704"/>
      <c r="I43" s="704"/>
      <c r="J43" s="704"/>
      <c r="K43" s="704"/>
      <c r="L43" s="704"/>
      <c r="M43" s="704"/>
      <c r="N43" s="229">
        <f>IF(N41&gt;N42,N41+N42,N41*2)</f>
        <v>0</v>
      </c>
      <c r="O43" s="205" t="s">
        <v>434</v>
      </c>
    </row>
    <row r="44" spans="1:22" ht="32.25" customHeight="1" x14ac:dyDescent="0.55000000000000004">
      <c r="A44" s="703" t="s">
        <v>442</v>
      </c>
      <c r="B44" s="704"/>
      <c r="C44" s="704"/>
      <c r="D44" s="704"/>
      <c r="E44" s="704"/>
      <c r="F44" s="704"/>
      <c r="G44" s="704" t="s">
        <v>563</v>
      </c>
      <c r="H44" s="704"/>
      <c r="I44" s="704"/>
      <c r="J44" s="704"/>
      <c r="K44" s="704"/>
      <c r="L44" s="704"/>
      <c r="M44" s="704"/>
      <c r="N44" s="229">
        <f>ROUNDDOWN(N43*0.4,-3)</f>
        <v>0</v>
      </c>
      <c r="O44" s="205" t="s">
        <v>401</v>
      </c>
      <c r="Q44" s="742"/>
      <c r="R44" s="742"/>
    </row>
    <row r="45" spans="1:22" ht="32.25" customHeight="1" x14ac:dyDescent="0.55000000000000004">
      <c r="A45" s="705" t="s">
        <v>443</v>
      </c>
      <c r="B45" s="706"/>
      <c r="C45" s="706"/>
      <c r="D45" s="706"/>
      <c r="E45" s="705"/>
      <c r="F45" s="706"/>
      <c r="G45" s="706"/>
      <c r="H45" s="706"/>
      <c r="I45" s="706"/>
      <c r="J45" s="706"/>
      <c r="K45" s="706"/>
      <c r="L45" s="706"/>
      <c r="M45" s="706"/>
      <c r="N45" s="219"/>
      <c r="O45" s="260"/>
      <c r="Q45" s="207"/>
      <c r="R45" s="191"/>
      <c r="S45" s="191"/>
      <c r="T45" s="191"/>
      <c r="U45" s="208"/>
      <c r="V45" s="191"/>
    </row>
    <row r="46" spans="1:22" ht="32.25" customHeight="1" x14ac:dyDescent="0.55000000000000004">
      <c r="A46" s="707"/>
      <c r="B46" s="708"/>
      <c r="C46" s="708"/>
      <c r="D46" s="708"/>
      <c r="E46" s="258"/>
      <c r="F46" s="708" t="s">
        <v>583</v>
      </c>
      <c r="G46" s="708"/>
      <c r="H46" s="708"/>
      <c r="I46" s="708"/>
      <c r="J46" s="708"/>
      <c r="K46" s="708"/>
      <c r="L46" s="708"/>
      <c r="M46" s="708"/>
      <c r="N46" s="220">
        <v>300000</v>
      </c>
      <c r="O46" s="259" t="s">
        <v>401</v>
      </c>
      <c r="Q46" s="211"/>
      <c r="S46" s="191"/>
      <c r="T46" s="191"/>
      <c r="U46" s="208"/>
      <c r="V46" s="191"/>
    </row>
    <row r="47" spans="1:22" ht="32.25" customHeight="1" thickBot="1" x14ac:dyDescent="0.6">
      <c r="A47" s="707"/>
      <c r="B47" s="708"/>
      <c r="C47" s="708"/>
      <c r="D47" s="708"/>
      <c r="E47" s="709"/>
      <c r="F47" s="710"/>
      <c r="G47" s="710"/>
      <c r="H47" s="710"/>
      <c r="I47" s="710"/>
      <c r="J47" s="710"/>
      <c r="K47" s="710"/>
      <c r="L47" s="710"/>
      <c r="M47" s="710"/>
      <c r="N47" s="220"/>
      <c r="O47" s="259"/>
      <c r="P47" s="212"/>
      <c r="Q47" s="211"/>
      <c r="S47" s="191"/>
      <c r="T47" s="191"/>
      <c r="U47" s="208"/>
      <c r="V47" s="191"/>
    </row>
    <row r="48" spans="1:22" ht="32.25" customHeight="1" thickBot="1" x14ac:dyDescent="0.6">
      <c r="A48" s="700" t="s">
        <v>444</v>
      </c>
      <c r="B48" s="701"/>
      <c r="C48" s="701"/>
      <c r="D48" s="701"/>
      <c r="E48" s="701"/>
      <c r="F48" s="701"/>
      <c r="G48" s="701"/>
      <c r="H48" s="701"/>
      <c r="I48" s="701"/>
      <c r="J48" s="701"/>
      <c r="K48" s="701"/>
      <c r="L48" s="701"/>
      <c r="M48" s="701"/>
      <c r="N48" s="230">
        <f>IF(N46&gt;N44,N44,N46)</f>
        <v>0</v>
      </c>
      <c r="O48" s="213" t="s">
        <v>401</v>
      </c>
      <c r="Q48" s="214"/>
    </row>
    <row r="49" spans="1:15" ht="49.9" customHeight="1" thickBot="1" x14ac:dyDescent="0.6">
      <c r="A49" s="702" t="s">
        <v>447</v>
      </c>
      <c r="B49" s="702"/>
      <c r="C49" s="702"/>
      <c r="D49" s="702"/>
      <c r="E49" s="702"/>
      <c r="F49" s="702"/>
      <c r="G49" s="702"/>
      <c r="H49" s="702"/>
      <c r="I49" s="702"/>
      <c r="J49" s="702"/>
      <c r="K49" s="702"/>
      <c r="L49" s="702"/>
      <c r="M49" s="702"/>
      <c r="N49" s="702"/>
      <c r="O49" s="702"/>
    </row>
    <row r="50" spans="1:15" ht="13.5" thickBot="1" x14ac:dyDescent="0.6">
      <c r="L50" s="698" t="s">
        <v>394</v>
      </c>
      <c r="M50" s="698"/>
      <c r="N50" s="698" t="s">
        <v>448</v>
      </c>
      <c r="O50" s="699"/>
    </row>
    <row r="51" spans="1:15" ht="14" x14ac:dyDescent="0.55000000000000004">
      <c r="J51" s="314" t="s">
        <v>517</v>
      </c>
      <c r="K51" s="315"/>
      <c r="L51" s="203">
        <f>L24</f>
        <v>0</v>
      </c>
      <c r="N51" s="203">
        <f>N24</f>
        <v>0</v>
      </c>
    </row>
    <row r="52" spans="1:15" ht="14" x14ac:dyDescent="0.55000000000000004">
      <c r="J52" s="314" t="s">
        <v>518</v>
      </c>
      <c r="K52" s="315"/>
      <c r="L52" s="203">
        <f>L34+N40</f>
        <v>0</v>
      </c>
      <c r="N52" s="203">
        <f>N34+N40</f>
        <v>0</v>
      </c>
    </row>
  </sheetData>
  <mergeCells count="85">
    <mergeCell ref="L1:M1"/>
    <mergeCell ref="A4:F4"/>
    <mergeCell ref="G4:H4"/>
    <mergeCell ref="I4:K4"/>
    <mergeCell ref="C5:C13"/>
    <mergeCell ref="D5:F7"/>
    <mergeCell ref="D8:F10"/>
    <mergeCell ref="D11:F13"/>
    <mergeCell ref="A5:A24"/>
    <mergeCell ref="D20:E21"/>
    <mergeCell ref="I20:J20"/>
    <mergeCell ref="I21:J21"/>
    <mergeCell ref="B24:K24"/>
    <mergeCell ref="F16:F17"/>
    <mergeCell ref="B25:C33"/>
    <mergeCell ref="D32:F32"/>
    <mergeCell ref="I32:J32"/>
    <mergeCell ref="B34:K34"/>
    <mergeCell ref="K29:K31"/>
    <mergeCell ref="D27:F27"/>
    <mergeCell ref="D33:F33"/>
    <mergeCell ref="I33:J33"/>
    <mergeCell ref="I26:J26"/>
    <mergeCell ref="I27:J27"/>
    <mergeCell ref="D26:F26"/>
    <mergeCell ref="B40:M40"/>
    <mergeCell ref="A44:F44"/>
    <mergeCell ref="G44:M44"/>
    <mergeCell ref="A49:O49"/>
    <mergeCell ref="A42:F42"/>
    <mergeCell ref="G42:M42"/>
    <mergeCell ref="A43:F43"/>
    <mergeCell ref="A25:A40"/>
    <mergeCell ref="D25:F25"/>
    <mergeCell ref="I25:J25"/>
    <mergeCell ref="D28:F28"/>
    <mergeCell ref="I28:J28"/>
    <mergeCell ref="D29:F31"/>
    <mergeCell ref="G29:G31"/>
    <mergeCell ref="H29:H31"/>
    <mergeCell ref="I29:J31"/>
    <mergeCell ref="D36:F36"/>
    <mergeCell ref="B35:C39"/>
    <mergeCell ref="D35:F35"/>
    <mergeCell ref="I35:M39"/>
    <mergeCell ref="D37:F37"/>
    <mergeCell ref="D38:F38"/>
    <mergeCell ref="D39:F39"/>
    <mergeCell ref="E45:M45"/>
    <mergeCell ref="F46:M46"/>
    <mergeCell ref="E47:M47"/>
    <mergeCell ref="J51:K51"/>
    <mergeCell ref="J52:K52"/>
    <mergeCell ref="N1:O1"/>
    <mergeCell ref="L2:M2"/>
    <mergeCell ref="N2:O3"/>
    <mergeCell ref="B18:C23"/>
    <mergeCell ref="D22:E23"/>
    <mergeCell ref="I23:J23"/>
    <mergeCell ref="J1:K1"/>
    <mergeCell ref="J2:K3"/>
    <mergeCell ref="B5:B17"/>
    <mergeCell ref="C14:C17"/>
    <mergeCell ref="D14:E17"/>
    <mergeCell ref="F14:F15"/>
    <mergeCell ref="I22:J22"/>
    <mergeCell ref="D18:E19"/>
    <mergeCell ref="I18:J18"/>
    <mergeCell ref="I19:J19"/>
    <mergeCell ref="Q3:Q4"/>
    <mergeCell ref="L50:M50"/>
    <mergeCell ref="N50:O50"/>
    <mergeCell ref="L4:M4"/>
    <mergeCell ref="N4:O4"/>
    <mergeCell ref="O29:O31"/>
    <mergeCell ref="Q29:Q31"/>
    <mergeCell ref="Q44:R44"/>
    <mergeCell ref="M29:M31"/>
    <mergeCell ref="N29:N31"/>
    <mergeCell ref="L29:L31"/>
    <mergeCell ref="G43:M43"/>
    <mergeCell ref="A48:M48"/>
    <mergeCell ref="A41:F41"/>
    <mergeCell ref="G41:M41"/>
    <mergeCell ref="A45:D47"/>
  </mergeCells>
  <phoneticPr fontId="1"/>
  <dataValidations count="1">
    <dataValidation type="list" allowBlank="1" showInputMessage="1" showErrorMessage="1" sqref="U46:U47" xr:uid="{7AAFF123-A3B0-4624-A850-9545219C499F}">
      <formula1>"一般改修住宅,特定改修住宅"</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8">
              <controlPr defaultSize="0" autoFill="0" autoLine="0" autoPict="0">
                <anchor moveWithCells="1">
                  <from>
                    <xdr:col>4</xdr:col>
                    <xdr:colOff>38100</xdr:colOff>
                    <xdr:row>44</xdr:row>
                    <xdr:rowOff>0</xdr:rowOff>
                  </from>
                  <to>
                    <xdr:col>4</xdr:col>
                    <xdr:colOff>279400</xdr:colOff>
                    <xdr:row>45</xdr:row>
                    <xdr:rowOff>50800</xdr:rowOff>
                  </to>
                </anchor>
              </controlPr>
            </control>
          </mc:Choice>
        </mc:AlternateContent>
        <mc:AlternateContent xmlns:mc="http://schemas.openxmlformats.org/markup-compatibility/2006">
          <mc:Choice Requires="x14">
            <control shapeId="29698" r:id="rId5" name="Check Box 10">
              <controlPr defaultSize="0" autoFill="0" autoLine="0" autoPict="0">
                <anchor moveWithCells="1">
                  <from>
                    <xdr:col>4</xdr:col>
                    <xdr:colOff>38100</xdr:colOff>
                    <xdr:row>47</xdr:row>
                    <xdr:rowOff>0</xdr:rowOff>
                  </from>
                  <to>
                    <xdr:col>4</xdr:col>
                    <xdr:colOff>279400</xdr:colOff>
                    <xdr:row>48</xdr:row>
                    <xdr:rowOff>190500</xdr:rowOff>
                  </to>
                </anchor>
              </controlPr>
            </control>
          </mc:Choice>
        </mc:AlternateContent>
        <mc:AlternateContent xmlns:mc="http://schemas.openxmlformats.org/markup-compatibility/2006">
          <mc:Choice Requires="x14">
            <control shapeId="29699" r:id="rId6" name="Check Box 12">
              <controlPr defaultSize="0" autoFill="0" autoLine="0" autoPict="0">
                <anchor moveWithCells="1">
                  <from>
                    <xdr:col>4</xdr:col>
                    <xdr:colOff>38100</xdr:colOff>
                    <xdr:row>47</xdr:row>
                    <xdr:rowOff>0</xdr:rowOff>
                  </from>
                  <to>
                    <xdr:col>4</xdr:col>
                    <xdr:colOff>279400</xdr:colOff>
                    <xdr:row>48</xdr:row>
                    <xdr:rowOff>190500</xdr:rowOff>
                  </to>
                </anchor>
              </controlPr>
            </control>
          </mc:Choice>
        </mc:AlternateContent>
        <mc:AlternateContent xmlns:mc="http://schemas.openxmlformats.org/markup-compatibility/2006">
          <mc:Choice Requires="x14">
            <control shapeId="29701" r:id="rId7" name="Check Box 8">
              <controlPr defaultSize="0" autoFill="0" autoLine="0" autoPict="0">
                <anchor moveWithCells="1">
                  <from>
                    <xdr:col>4</xdr:col>
                    <xdr:colOff>38100</xdr:colOff>
                    <xdr:row>45</xdr:row>
                    <xdr:rowOff>0</xdr:rowOff>
                  </from>
                  <to>
                    <xdr:col>4</xdr:col>
                    <xdr:colOff>279400</xdr:colOff>
                    <xdr:row>46</xdr:row>
                    <xdr:rowOff>50800</xdr:rowOff>
                  </to>
                </anchor>
              </controlPr>
            </control>
          </mc:Choice>
        </mc:AlternateContent>
        <mc:AlternateContent xmlns:mc="http://schemas.openxmlformats.org/markup-compatibility/2006">
          <mc:Choice Requires="x14">
            <control shapeId="29702" r:id="rId8" name="Check Box 10">
              <controlPr defaultSize="0" autoFill="0" autoLine="0" autoPict="0">
                <anchor moveWithCells="1">
                  <from>
                    <xdr:col>4</xdr:col>
                    <xdr:colOff>38100</xdr:colOff>
                    <xdr:row>47</xdr:row>
                    <xdr:rowOff>0</xdr:rowOff>
                  </from>
                  <to>
                    <xdr:col>4</xdr:col>
                    <xdr:colOff>279400</xdr:colOff>
                    <xdr:row>48</xdr:row>
                    <xdr:rowOff>190500</xdr:rowOff>
                  </to>
                </anchor>
              </controlPr>
            </control>
          </mc:Choice>
        </mc:AlternateContent>
        <mc:AlternateContent xmlns:mc="http://schemas.openxmlformats.org/markup-compatibility/2006">
          <mc:Choice Requires="x14">
            <control shapeId="29703" r:id="rId9" name="Check Box 12">
              <controlPr defaultSize="0" autoFill="0" autoLine="0" autoPict="0">
                <anchor moveWithCells="1">
                  <from>
                    <xdr:col>4</xdr:col>
                    <xdr:colOff>38100</xdr:colOff>
                    <xdr:row>47</xdr:row>
                    <xdr:rowOff>0</xdr:rowOff>
                  </from>
                  <to>
                    <xdr:col>4</xdr:col>
                    <xdr:colOff>279400</xdr:colOff>
                    <xdr:row>48</xdr:row>
                    <xdr:rowOff>190500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F35BC-0CCA-478B-B4EF-2EFAC65D7F5A}">
  <sheetPr>
    <tabColor theme="9" tint="0.39997558519241921"/>
  </sheetPr>
  <dimension ref="A1:V52"/>
  <sheetViews>
    <sheetView view="pageBreakPreview" zoomScale="70" zoomScaleNormal="100" zoomScaleSheetLayoutView="70" workbookViewId="0">
      <selection activeCell="H33" sqref="H33"/>
    </sheetView>
  </sheetViews>
  <sheetFormatPr defaultColWidth="8.08203125" defaultRowHeight="13" x14ac:dyDescent="0.55000000000000004"/>
  <cols>
    <col min="1" max="1" width="7.25" style="185" customWidth="1"/>
    <col min="2" max="3" width="8.83203125" style="185" customWidth="1"/>
    <col min="4" max="4" width="8.08203125" style="185" customWidth="1"/>
    <col min="5" max="5" width="6.25" style="185" customWidth="1"/>
    <col min="6" max="8" width="10.75" style="185" customWidth="1"/>
    <col min="9" max="9" width="9.25" style="185" customWidth="1"/>
    <col min="10" max="10" width="17.25" style="185" customWidth="1"/>
    <col min="11" max="11" width="8.33203125" style="185" customWidth="1"/>
    <col min="12" max="12" width="20.75" style="185" customWidth="1"/>
    <col min="13" max="13" width="3.33203125" style="185" bestFit="1" customWidth="1"/>
    <col min="14" max="14" width="20.75" style="185" customWidth="1"/>
    <col min="15" max="15" width="3.33203125" style="185" bestFit="1" customWidth="1"/>
    <col min="16" max="16" width="9.75" style="185" customWidth="1"/>
    <col min="17" max="17" width="13.75" style="186" customWidth="1"/>
    <col min="18" max="18" width="19.83203125" style="185" customWidth="1"/>
    <col min="19" max="19" width="11.33203125" style="185" customWidth="1"/>
    <col min="20" max="20" width="8.08203125" style="185" customWidth="1"/>
    <col min="21" max="16384" width="8.08203125" style="185"/>
  </cols>
  <sheetData>
    <row r="1" spans="1:19" s="188" customFormat="1" ht="21.75" customHeight="1" thickBot="1" x14ac:dyDescent="0.6">
      <c r="A1" s="188" t="s">
        <v>446</v>
      </c>
      <c r="J1" s="814" t="s">
        <v>565</v>
      </c>
      <c r="K1" s="815"/>
      <c r="L1" s="816" t="s">
        <v>388</v>
      </c>
      <c r="M1" s="817"/>
      <c r="N1" s="818" t="s">
        <v>389</v>
      </c>
      <c r="O1" s="819"/>
      <c r="Q1" s="820" t="s">
        <v>389</v>
      </c>
      <c r="R1" s="821"/>
    </row>
    <row r="2" spans="1:19" s="188" customFormat="1" ht="16.5" customHeight="1" thickBot="1" x14ac:dyDescent="0.6">
      <c r="A2" s="188" t="s">
        <v>473</v>
      </c>
      <c r="J2" s="822" t="str">
        <f>IF(★入力シート!G187="ZEHレベル水準相当",★入力シート!G188,"0")</f>
        <v>0</v>
      </c>
      <c r="K2" s="823"/>
      <c r="L2" s="824" t="s">
        <v>390</v>
      </c>
      <c r="M2" s="825"/>
      <c r="N2" s="826">
        <v>0.8</v>
      </c>
      <c r="O2" s="827"/>
      <c r="Q2" s="828">
        <v>1</v>
      </c>
      <c r="S2" s="829">
        <v>0.1</v>
      </c>
    </row>
    <row r="3" spans="1:19" s="188" customFormat="1" ht="5.25" customHeight="1" thickBot="1" x14ac:dyDescent="0.6">
      <c r="A3" s="830"/>
      <c r="B3" s="830"/>
      <c r="C3" s="830"/>
      <c r="J3" s="822"/>
      <c r="K3" s="823"/>
      <c r="L3" s="831"/>
      <c r="M3" s="832"/>
      <c r="N3" s="833"/>
      <c r="O3" s="834"/>
      <c r="Q3" s="835">
        <v>0.8</v>
      </c>
    </row>
    <row r="4" spans="1:19" s="188" customFormat="1" ht="27.75" customHeight="1" thickBot="1" x14ac:dyDescent="0.6">
      <c r="A4" s="836" t="s">
        <v>391</v>
      </c>
      <c r="B4" s="837"/>
      <c r="C4" s="837"/>
      <c r="D4" s="837"/>
      <c r="E4" s="837"/>
      <c r="F4" s="837"/>
      <c r="G4" s="837" t="s">
        <v>392</v>
      </c>
      <c r="H4" s="837"/>
      <c r="I4" s="838" t="s">
        <v>393</v>
      </c>
      <c r="J4" s="839"/>
      <c r="K4" s="840"/>
      <c r="L4" s="837" t="s">
        <v>394</v>
      </c>
      <c r="M4" s="837"/>
      <c r="N4" s="837" t="s">
        <v>448</v>
      </c>
      <c r="O4" s="841"/>
      <c r="Q4" s="835"/>
    </row>
    <row r="5" spans="1:19" s="188" customFormat="1" ht="32.25" customHeight="1" x14ac:dyDescent="0.55000000000000004">
      <c r="A5" s="842" t="s">
        <v>395</v>
      </c>
      <c r="B5" s="843" t="s">
        <v>396</v>
      </c>
      <c r="C5" s="844" t="s">
        <v>397</v>
      </c>
      <c r="D5" s="845" t="s">
        <v>398</v>
      </c>
      <c r="E5" s="845"/>
      <c r="F5" s="845"/>
      <c r="G5" s="846"/>
      <c r="H5" s="847" t="s">
        <v>399</v>
      </c>
      <c r="I5" s="847" t="s">
        <v>519</v>
      </c>
      <c r="J5" s="848">
        <f>Q5*Q2</f>
        <v>272000</v>
      </c>
      <c r="K5" s="849" t="s">
        <v>400</v>
      </c>
      <c r="L5" s="850">
        <f>G5*J5</f>
        <v>0</v>
      </c>
      <c r="M5" s="851" t="s">
        <v>401</v>
      </c>
      <c r="N5" s="852"/>
      <c r="O5" s="851" t="s">
        <v>401</v>
      </c>
      <c r="Q5" s="853">
        <v>272000</v>
      </c>
    </row>
    <row r="6" spans="1:19" s="188" customFormat="1" ht="32.25" customHeight="1" x14ac:dyDescent="0.55000000000000004">
      <c r="A6" s="854"/>
      <c r="B6" s="855"/>
      <c r="C6" s="856"/>
      <c r="D6" s="857"/>
      <c r="E6" s="857"/>
      <c r="F6" s="857"/>
      <c r="G6" s="858"/>
      <c r="H6" s="859" t="s">
        <v>399</v>
      </c>
      <c r="I6" s="859" t="s">
        <v>520</v>
      </c>
      <c r="J6" s="860">
        <f>Q6*Q2</f>
        <v>216000</v>
      </c>
      <c r="K6" s="861" t="s">
        <v>400</v>
      </c>
      <c r="L6" s="862">
        <f>G6*J6</f>
        <v>0</v>
      </c>
      <c r="M6" s="863" t="s">
        <v>401</v>
      </c>
      <c r="N6" s="864"/>
      <c r="O6" s="863" t="s">
        <v>401</v>
      </c>
      <c r="Q6" s="865">
        <v>216000</v>
      </c>
    </row>
    <row r="7" spans="1:19" s="188" customFormat="1" ht="32.25" customHeight="1" x14ac:dyDescent="0.55000000000000004">
      <c r="A7" s="854"/>
      <c r="B7" s="855"/>
      <c r="C7" s="856"/>
      <c r="D7" s="857"/>
      <c r="E7" s="857"/>
      <c r="F7" s="857"/>
      <c r="G7" s="866"/>
      <c r="H7" s="867" t="s">
        <v>399</v>
      </c>
      <c r="I7" s="868" t="s">
        <v>521</v>
      </c>
      <c r="J7" s="869">
        <f>Q7*Q2</f>
        <v>176000</v>
      </c>
      <c r="K7" s="870" t="s">
        <v>400</v>
      </c>
      <c r="L7" s="871">
        <f t="shared" ref="L7:L15" si="0">G7*J7</f>
        <v>0</v>
      </c>
      <c r="M7" s="872" t="s">
        <v>401</v>
      </c>
      <c r="N7" s="873"/>
      <c r="O7" s="872" t="s">
        <v>401</v>
      </c>
      <c r="Q7" s="874">
        <v>176000</v>
      </c>
    </row>
    <row r="8" spans="1:19" s="188" customFormat="1" ht="32.25" customHeight="1" x14ac:dyDescent="0.55000000000000004">
      <c r="A8" s="854"/>
      <c r="B8" s="855"/>
      <c r="C8" s="856"/>
      <c r="D8" s="857" t="s">
        <v>402</v>
      </c>
      <c r="E8" s="857"/>
      <c r="F8" s="857"/>
      <c r="G8" s="875"/>
      <c r="H8" s="876" t="s">
        <v>399</v>
      </c>
      <c r="I8" s="877" t="s">
        <v>519</v>
      </c>
      <c r="J8" s="878">
        <f>Q8*Q2</f>
        <v>272000</v>
      </c>
      <c r="K8" s="879" t="s">
        <v>400</v>
      </c>
      <c r="L8" s="880">
        <f>G8*J8</f>
        <v>0</v>
      </c>
      <c r="M8" s="881" t="s">
        <v>401</v>
      </c>
      <c r="N8" s="882"/>
      <c r="O8" s="881" t="s">
        <v>401</v>
      </c>
      <c r="Q8" s="853">
        <v>272000</v>
      </c>
    </row>
    <row r="9" spans="1:19" s="188" customFormat="1" ht="32.25" customHeight="1" x14ac:dyDescent="0.55000000000000004">
      <c r="A9" s="854"/>
      <c r="B9" s="855"/>
      <c r="C9" s="856"/>
      <c r="D9" s="857"/>
      <c r="E9" s="857"/>
      <c r="F9" s="857"/>
      <c r="G9" s="858"/>
      <c r="H9" s="859" t="s">
        <v>445</v>
      </c>
      <c r="I9" s="859" t="s">
        <v>520</v>
      </c>
      <c r="J9" s="860">
        <f>Q9*Q2</f>
        <v>216000</v>
      </c>
      <c r="K9" s="861" t="s">
        <v>400</v>
      </c>
      <c r="L9" s="862">
        <f t="shared" si="0"/>
        <v>0</v>
      </c>
      <c r="M9" s="863" t="s">
        <v>401</v>
      </c>
      <c r="N9" s="864"/>
      <c r="O9" s="863" t="s">
        <v>401</v>
      </c>
      <c r="Q9" s="865">
        <v>216000</v>
      </c>
    </row>
    <row r="10" spans="1:19" s="188" customFormat="1" ht="32.25" customHeight="1" x14ac:dyDescent="0.55000000000000004">
      <c r="A10" s="854"/>
      <c r="B10" s="855"/>
      <c r="C10" s="856"/>
      <c r="D10" s="857"/>
      <c r="E10" s="857"/>
      <c r="F10" s="857"/>
      <c r="G10" s="866"/>
      <c r="H10" s="867" t="s">
        <v>399</v>
      </c>
      <c r="I10" s="868" t="s">
        <v>521</v>
      </c>
      <c r="J10" s="869">
        <f>Q10*Q2</f>
        <v>176000</v>
      </c>
      <c r="K10" s="870" t="s">
        <v>400</v>
      </c>
      <c r="L10" s="871">
        <f t="shared" si="0"/>
        <v>0</v>
      </c>
      <c r="M10" s="872" t="s">
        <v>401</v>
      </c>
      <c r="N10" s="873"/>
      <c r="O10" s="872" t="s">
        <v>401</v>
      </c>
      <c r="Q10" s="874">
        <v>176000</v>
      </c>
    </row>
    <row r="11" spans="1:19" s="188" customFormat="1" ht="32.25" customHeight="1" x14ac:dyDescent="0.55000000000000004">
      <c r="A11" s="854"/>
      <c r="B11" s="855"/>
      <c r="C11" s="856"/>
      <c r="D11" s="857" t="s">
        <v>403</v>
      </c>
      <c r="E11" s="857"/>
      <c r="F11" s="857"/>
      <c r="G11" s="875"/>
      <c r="H11" s="876" t="s">
        <v>404</v>
      </c>
      <c r="I11" s="877" t="s">
        <v>522</v>
      </c>
      <c r="J11" s="878">
        <f>Q11*Q2</f>
        <v>112000</v>
      </c>
      <c r="K11" s="879" t="s">
        <v>405</v>
      </c>
      <c r="L11" s="880">
        <f t="shared" si="0"/>
        <v>0</v>
      </c>
      <c r="M11" s="881" t="s">
        <v>401</v>
      </c>
      <c r="N11" s="882"/>
      <c r="O11" s="881" t="s">
        <v>401</v>
      </c>
      <c r="Q11" s="853">
        <v>112000</v>
      </c>
    </row>
    <row r="12" spans="1:19" s="188" customFormat="1" ht="32.25" customHeight="1" x14ac:dyDescent="0.55000000000000004">
      <c r="A12" s="854"/>
      <c r="B12" s="855"/>
      <c r="C12" s="856"/>
      <c r="D12" s="857"/>
      <c r="E12" s="857"/>
      <c r="F12" s="857"/>
      <c r="G12" s="858"/>
      <c r="H12" s="859" t="s">
        <v>404</v>
      </c>
      <c r="I12" s="859" t="s">
        <v>523</v>
      </c>
      <c r="J12" s="860">
        <f>Q12*Q2</f>
        <v>80000</v>
      </c>
      <c r="K12" s="861" t="s">
        <v>405</v>
      </c>
      <c r="L12" s="862">
        <f t="shared" si="0"/>
        <v>0</v>
      </c>
      <c r="M12" s="863" t="s">
        <v>401</v>
      </c>
      <c r="N12" s="864"/>
      <c r="O12" s="863" t="s">
        <v>401</v>
      </c>
      <c r="Q12" s="865">
        <v>80000</v>
      </c>
    </row>
    <row r="13" spans="1:19" s="188" customFormat="1" ht="32.25" customHeight="1" x14ac:dyDescent="0.55000000000000004">
      <c r="A13" s="854"/>
      <c r="B13" s="855"/>
      <c r="C13" s="856"/>
      <c r="D13" s="857"/>
      <c r="E13" s="857"/>
      <c r="F13" s="857"/>
      <c r="G13" s="866"/>
      <c r="H13" s="867" t="s">
        <v>404</v>
      </c>
      <c r="I13" s="867" t="s">
        <v>524</v>
      </c>
      <c r="J13" s="869">
        <f>Q13*Q2</f>
        <v>32000</v>
      </c>
      <c r="K13" s="870" t="s">
        <v>405</v>
      </c>
      <c r="L13" s="871">
        <f t="shared" si="0"/>
        <v>0</v>
      </c>
      <c r="M13" s="872" t="s">
        <v>401</v>
      </c>
      <c r="N13" s="873"/>
      <c r="O13" s="872" t="s">
        <v>401</v>
      </c>
      <c r="Q13" s="874">
        <v>32000</v>
      </c>
    </row>
    <row r="14" spans="1:19" s="188" customFormat="1" ht="32.25" customHeight="1" x14ac:dyDescent="0.55000000000000004">
      <c r="A14" s="854"/>
      <c r="B14" s="855"/>
      <c r="C14" s="883" t="s">
        <v>406</v>
      </c>
      <c r="D14" s="884" t="s">
        <v>534</v>
      </c>
      <c r="E14" s="885"/>
      <c r="F14" s="886" t="s">
        <v>525</v>
      </c>
      <c r="G14" s="887"/>
      <c r="H14" s="888" t="s">
        <v>399</v>
      </c>
      <c r="I14" s="888" t="s">
        <v>527</v>
      </c>
      <c r="J14" s="889">
        <f>Q14*Q2</f>
        <v>392000</v>
      </c>
      <c r="K14" s="890" t="s">
        <v>400</v>
      </c>
      <c r="L14" s="891">
        <f t="shared" si="0"/>
        <v>0</v>
      </c>
      <c r="M14" s="892" t="s">
        <v>401</v>
      </c>
      <c r="N14" s="893"/>
      <c r="O14" s="892" t="s">
        <v>401</v>
      </c>
      <c r="Q14" s="853">
        <v>392000</v>
      </c>
    </row>
    <row r="15" spans="1:19" s="188" customFormat="1" ht="32.25" customHeight="1" x14ac:dyDescent="0.55000000000000004">
      <c r="A15" s="854"/>
      <c r="B15" s="855"/>
      <c r="C15" s="883"/>
      <c r="D15" s="855"/>
      <c r="E15" s="894"/>
      <c r="F15" s="895"/>
      <c r="G15" s="866"/>
      <c r="H15" s="867" t="s">
        <v>399</v>
      </c>
      <c r="I15" s="867" t="s">
        <v>528</v>
      </c>
      <c r="J15" s="896">
        <f>Q15*Q2</f>
        <v>344000</v>
      </c>
      <c r="K15" s="870" t="s">
        <v>400</v>
      </c>
      <c r="L15" s="871">
        <f t="shared" si="0"/>
        <v>0</v>
      </c>
      <c r="M15" s="872" t="s">
        <v>401</v>
      </c>
      <c r="N15" s="873"/>
      <c r="O15" s="872" t="s">
        <v>401</v>
      </c>
      <c r="Q15" s="874">
        <v>344000</v>
      </c>
    </row>
    <row r="16" spans="1:19" s="188" customFormat="1" ht="32.25" customHeight="1" x14ac:dyDescent="0.55000000000000004">
      <c r="A16" s="854"/>
      <c r="B16" s="855"/>
      <c r="C16" s="883"/>
      <c r="D16" s="855"/>
      <c r="E16" s="894"/>
      <c r="F16" s="886" t="s">
        <v>526</v>
      </c>
      <c r="G16" s="887"/>
      <c r="H16" s="888" t="s">
        <v>399</v>
      </c>
      <c r="I16" s="888" t="s">
        <v>529</v>
      </c>
      <c r="J16" s="889">
        <f>Q16*Q2</f>
        <v>392000</v>
      </c>
      <c r="K16" s="890" t="s">
        <v>400</v>
      </c>
      <c r="L16" s="891"/>
      <c r="M16" s="892" t="s">
        <v>401</v>
      </c>
      <c r="N16" s="893"/>
      <c r="O16" s="892" t="s">
        <v>401</v>
      </c>
      <c r="Q16" s="853">
        <v>392000</v>
      </c>
    </row>
    <row r="17" spans="1:18" s="188" customFormat="1" ht="32.25" customHeight="1" x14ac:dyDescent="0.55000000000000004">
      <c r="A17" s="854"/>
      <c r="B17" s="897"/>
      <c r="C17" s="883"/>
      <c r="D17" s="897"/>
      <c r="E17" s="898"/>
      <c r="F17" s="895"/>
      <c r="G17" s="866"/>
      <c r="H17" s="867" t="s">
        <v>399</v>
      </c>
      <c r="I17" s="867" t="s">
        <v>530</v>
      </c>
      <c r="J17" s="896">
        <f>Q17*Q2</f>
        <v>344000</v>
      </c>
      <c r="K17" s="870" t="s">
        <v>400</v>
      </c>
      <c r="L17" s="871"/>
      <c r="M17" s="872" t="s">
        <v>401</v>
      </c>
      <c r="N17" s="873"/>
      <c r="O17" s="872" t="s">
        <v>401</v>
      </c>
      <c r="Q17" s="874">
        <v>344000</v>
      </c>
    </row>
    <row r="18" spans="1:18" s="188" customFormat="1" ht="32.25" customHeight="1" x14ac:dyDescent="0.55000000000000004">
      <c r="A18" s="854"/>
      <c r="B18" s="899" t="s">
        <v>586</v>
      </c>
      <c r="C18" s="900"/>
      <c r="D18" s="899" t="s">
        <v>407</v>
      </c>
      <c r="E18" s="900"/>
      <c r="F18" s="888" t="s">
        <v>408</v>
      </c>
      <c r="G18" s="901"/>
      <c r="H18" s="888" t="s">
        <v>409</v>
      </c>
      <c r="I18" s="902">
        <f>Q18*Q2</f>
        <v>225000</v>
      </c>
      <c r="J18" s="903"/>
      <c r="K18" s="904" t="s">
        <v>410</v>
      </c>
      <c r="L18" s="905">
        <f t="shared" ref="L18:L22" si="1">G18*I18</f>
        <v>0</v>
      </c>
      <c r="M18" s="906" t="s">
        <v>401</v>
      </c>
      <c r="N18" s="907"/>
      <c r="O18" s="906" t="s">
        <v>401</v>
      </c>
      <c r="Q18" s="853">
        <v>225000</v>
      </c>
    </row>
    <row r="19" spans="1:18" s="188" customFormat="1" ht="32.25" customHeight="1" x14ac:dyDescent="0.55000000000000004">
      <c r="A19" s="854"/>
      <c r="B19" s="908"/>
      <c r="C19" s="909"/>
      <c r="D19" s="910"/>
      <c r="E19" s="911"/>
      <c r="F19" s="867" t="s">
        <v>411</v>
      </c>
      <c r="G19" s="912"/>
      <c r="H19" s="867" t="s">
        <v>409</v>
      </c>
      <c r="I19" s="913">
        <f>Q19*Q2</f>
        <v>338000</v>
      </c>
      <c r="J19" s="914"/>
      <c r="K19" s="915" t="s">
        <v>410</v>
      </c>
      <c r="L19" s="905">
        <f t="shared" si="1"/>
        <v>0</v>
      </c>
      <c r="M19" s="906" t="s">
        <v>401</v>
      </c>
      <c r="N19" s="907"/>
      <c r="O19" s="906" t="s">
        <v>401</v>
      </c>
      <c r="Q19" s="865">
        <v>338000</v>
      </c>
    </row>
    <row r="20" spans="1:18" s="188" customFormat="1" ht="32.25" customHeight="1" x14ac:dyDescent="0.55000000000000004">
      <c r="A20" s="854"/>
      <c r="B20" s="908"/>
      <c r="C20" s="909"/>
      <c r="D20" s="899" t="s">
        <v>412</v>
      </c>
      <c r="E20" s="900"/>
      <c r="F20" s="888" t="s">
        <v>408</v>
      </c>
      <c r="G20" s="901"/>
      <c r="H20" s="888" t="s">
        <v>409</v>
      </c>
      <c r="I20" s="913">
        <f>Q20*Q2</f>
        <v>80000</v>
      </c>
      <c r="J20" s="914"/>
      <c r="K20" s="904" t="s">
        <v>410</v>
      </c>
      <c r="L20" s="905">
        <f t="shared" si="1"/>
        <v>0</v>
      </c>
      <c r="M20" s="906" t="s">
        <v>401</v>
      </c>
      <c r="N20" s="907"/>
      <c r="O20" s="906" t="s">
        <v>401</v>
      </c>
      <c r="Q20" s="865">
        <v>80000</v>
      </c>
    </row>
    <row r="21" spans="1:18" s="188" customFormat="1" ht="32.25" customHeight="1" x14ac:dyDescent="0.55000000000000004">
      <c r="A21" s="854"/>
      <c r="B21" s="908"/>
      <c r="C21" s="909"/>
      <c r="D21" s="910"/>
      <c r="E21" s="911"/>
      <c r="F21" s="867" t="s">
        <v>411</v>
      </c>
      <c r="G21" s="916"/>
      <c r="H21" s="867" t="s">
        <v>409</v>
      </c>
      <c r="I21" s="913">
        <f>Q21*Q2</f>
        <v>137000</v>
      </c>
      <c r="J21" s="914"/>
      <c r="K21" s="917" t="s">
        <v>410</v>
      </c>
      <c r="L21" s="905">
        <f t="shared" si="1"/>
        <v>0</v>
      </c>
      <c r="M21" s="918" t="s">
        <v>401</v>
      </c>
      <c r="N21" s="919"/>
      <c r="O21" s="906" t="s">
        <v>401</v>
      </c>
      <c r="Q21" s="865">
        <v>137000</v>
      </c>
    </row>
    <row r="22" spans="1:18" s="188" customFormat="1" ht="32.25" customHeight="1" x14ac:dyDescent="0.55000000000000004">
      <c r="A22" s="854"/>
      <c r="B22" s="908"/>
      <c r="C22" s="909"/>
      <c r="D22" s="899" t="s">
        <v>413</v>
      </c>
      <c r="E22" s="900"/>
      <c r="F22" s="888" t="s">
        <v>408</v>
      </c>
      <c r="G22" s="901"/>
      <c r="H22" s="888" t="s">
        <v>409</v>
      </c>
      <c r="I22" s="913">
        <f>Q22*Q2</f>
        <v>280000</v>
      </c>
      <c r="J22" s="914"/>
      <c r="K22" s="904" t="s">
        <v>410</v>
      </c>
      <c r="L22" s="905">
        <f t="shared" si="1"/>
        <v>0</v>
      </c>
      <c r="M22" s="918" t="s">
        <v>401</v>
      </c>
      <c r="N22" s="919"/>
      <c r="O22" s="906" t="s">
        <v>401</v>
      </c>
      <c r="Q22" s="865">
        <v>280000</v>
      </c>
    </row>
    <row r="23" spans="1:18" s="188" customFormat="1" ht="32.25" customHeight="1" thickBot="1" x14ac:dyDescent="0.6">
      <c r="A23" s="854"/>
      <c r="B23" s="920"/>
      <c r="C23" s="921"/>
      <c r="D23" s="920"/>
      <c r="E23" s="921"/>
      <c r="F23" s="922" t="s">
        <v>411</v>
      </c>
      <c r="G23" s="923"/>
      <c r="H23" s="922" t="s">
        <v>409</v>
      </c>
      <c r="I23" s="913">
        <f>Q23*Q2</f>
        <v>420000</v>
      </c>
      <c r="J23" s="914"/>
      <c r="K23" s="924" t="s">
        <v>410</v>
      </c>
      <c r="L23" s="925">
        <f>G23*I23</f>
        <v>0</v>
      </c>
      <c r="M23" s="926" t="s">
        <v>401</v>
      </c>
      <c r="N23" s="927"/>
      <c r="O23" s="928" t="s">
        <v>401</v>
      </c>
      <c r="Q23" s="874">
        <v>420000</v>
      </c>
    </row>
    <row r="24" spans="1:18" s="188" customFormat="1" ht="34.5" customHeight="1" thickTop="1" thickBot="1" x14ac:dyDescent="0.6">
      <c r="A24" s="854"/>
      <c r="B24" s="929" t="s">
        <v>414</v>
      </c>
      <c r="C24" s="930"/>
      <c r="D24" s="930"/>
      <c r="E24" s="930"/>
      <c r="F24" s="930"/>
      <c r="G24" s="930"/>
      <c r="H24" s="930"/>
      <c r="I24" s="930"/>
      <c r="J24" s="930"/>
      <c r="K24" s="931"/>
      <c r="L24" s="932">
        <f>SUM(L5:L23)</f>
        <v>0</v>
      </c>
      <c r="M24" s="933" t="s">
        <v>401</v>
      </c>
      <c r="N24" s="934">
        <f>SUM(N5:N23)</f>
        <v>0</v>
      </c>
      <c r="O24" s="935" t="s">
        <v>401</v>
      </c>
      <c r="Q24" s="865"/>
      <c r="R24" s="830"/>
    </row>
    <row r="25" spans="1:18" s="188" customFormat="1" ht="33.75" customHeight="1" x14ac:dyDescent="0.55000000000000004">
      <c r="A25" s="727" t="s">
        <v>415</v>
      </c>
      <c r="B25" s="843" t="s">
        <v>416</v>
      </c>
      <c r="C25" s="936"/>
      <c r="D25" s="845" t="s">
        <v>417</v>
      </c>
      <c r="E25" s="845"/>
      <c r="F25" s="845"/>
      <c r="G25" s="937"/>
      <c r="H25" s="938" t="s">
        <v>531</v>
      </c>
      <c r="I25" s="939">
        <f>Q25*Q2</f>
        <v>452000</v>
      </c>
      <c r="J25" s="940"/>
      <c r="K25" s="941" t="s">
        <v>419</v>
      </c>
      <c r="L25" s="942">
        <f>G25*I25</f>
        <v>0</v>
      </c>
      <c r="M25" s="943" t="s">
        <v>401</v>
      </c>
      <c r="N25" s="944"/>
      <c r="O25" s="945" t="s">
        <v>401</v>
      </c>
      <c r="Q25" s="853">
        <v>452000</v>
      </c>
    </row>
    <row r="26" spans="1:18" s="188" customFormat="1" ht="33.75" customHeight="1" x14ac:dyDescent="0.55000000000000004">
      <c r="A26" s="728"/>
      <c r="B26" s="855"/>
      <c r="C26" s="894"/>
      <c r="D26" s="946" t="s">
        <v>578</v>
      </c>
      <c r="E26" s="947"/>
      <c r="F26" s="948"/>
      <c r="G26" s="949"/>
      <c r="H26" s="950" t="s">
        <v>418</v>
      </c>
      <c r="I26" s="951">
        <f>Q26*Q2</f>
        <v>168000</v>
      </c>
      <c r="J26" s="952"/>
      <c r="K26" s="953" t="s">
        <v>424</v>
      </c>
      <c r="L26" s="954">
        <f t="shared" ref="L26:L27" si="2">G26*I26</f>
        <v>0</v>
      </c>
      <c r="M26" s="955" t="s">
        <v>401</v>
      </c>
      <c r="N26" s="956"/>
      <c r="O26" s="957" t="s">
        <v>401</v>
      </c>
      <c r="Q26" s="865">
        <v>168000</v>
      </c>
    </row>
    <row r="27" spans="1:18" s="188" customFormat="1" ht="33.75" customHeight="1" x14ac:dyDescent="0.55000000000000004">
      <c r="A27" s="728"/>
      <c r="B27" s="855"/>
      <c r="C27" s="894"/>
      <c r="D27" s="958" t="s">
        <v>580</v>
      </c>
      <c r="E27" s="959"/>
      <c r="F27" s="960"/>
      <c r="G27" s="866"/>
      <c r="H27" s="961" t="s">
        <v>418</v>
      </c>
      <c r="I27" s="962">
        <f>Q27*Q2</f>
        <v>184000</v>
      </c>
      <c r="J27" s="963"/>
      <c r="K27" s="953" t="s">
        <v>424</v>
      </c>
      <c r="L27" s="964">
        <f t="shared" si="2"/>
        <v>0</v>
      </c>
      <c r="M27" s="965" t="s">
        <v>401</v>
      </c>
      <c r="N27" s="966"/>
      <c r="O27" s="967" t="s">
        <v>401</v>
      </c>
      <c r="Q27" s="865">
        <v>184000</v>
      </c>
    </row>
    <row r="28" spans="1:18" s="188" customFormat="1" ht="33.75" customHeight="1" x14ac:dyDescent="0.55000000000000004">
      <c r="A28" s="728"/>
      <c r="B28" s="855"/>
      <c r="C28" s="894"/>
      <c r="D28" s="857" t="s">
        <v>420</v>
      </c>
      <c r="E28" s="857"/>
      <c r="F28" s="857"/>
      <c r="G28" s="949"/>
      <c r="H28" s="950" t="s">
        <v>531</v>
      </c>
      <c r="I28" s="951">
        <f>Q28*Q2</f>
        <v>437000</v>
      </c>
      <c r="J28" s="952"/>
      <c r="K28" s="953" t="s">
        <v>421</v>
      </c>
      <c r="L28" s="954">
        <f>G28*I28</f>
        <v>0</v>
      </c>
      <c r="M28" s="955" t="s">
        <v>401</v>
      </c>
      <c r="N28" s="956"/>
      <c r="O28" s="957" t="s">
        <v>401</v>
      </c>
      <c r="Q28" s="865">
        <v>437000</v>
      </c>
    </row>
    <row r="29" spans="1:18" s="188" customFormat="1" ht="29.25" customHeight="1" x14ac:dyDescent="0.55000000000000004">
      <c r="A29" s="728"/>
      <c r="B29" s="855"/>
      <c r="C29" s="894"/>
      <c r="D29" s="968" t="s">
        <v>587</v>
      </c>
      <c r="E29" s="969"/>
      <c r="F29" s="970"/>
      <c r="G29" s="971"/>
      <c r="H29" s="883" t="s">
        <v>531</v>
      </c>
      <c r="I29" s="972">
        <f>Q29*Q2</f>
        <v>279000</v>
      </c>
      <c r="J29" s="973"/>
      <c r="K29" s="974" t="s">
        <v>422</v>
      </c>
      <c r="L29" s="975">
        <f>G29*I29</f>
        <v>0</v>
      </c>
      <c r="M29" s="976" t="s">
        <v>401</v>
      </c>
      <c r="N29" s="977"/>
      <c r="O29" s="978" t="s">
        <v>401</v>
      </c>
      <c r="Q29" s="979">
        <v>279000</v>
      </c>
    </row>
    <row r="30" spans="1:18" s="188" customFormat="1" ht="21" customHeight="1" x14ac:dyDescent="0.55000000000000004">
      <c r="A30" s="728"/>
      <c r="B30" s="855"/>
      <c r="C30" s="894"/>
      <c r="D30" s="968"/>
      <c r="E30" s="969"/>
      <c r="F30" s="970"/>
      <c r="G30" s="971"/>
      <c r="H30" s="883"/>
      <c r="I30" s="980"/>
      <c r="J30" s="981"/>
      <c r="K30" s="982"/>
      <c r="L30" s="983"/>
      <c r="M30" s="984"/>
      <c r="N30" s="985"/>
      <c r="O30" s="978"/>
      <c r="Q30" s="979"/>
    </row>
    <row r="31" spans="1:18" s="188" customFormat="1" ht="30" customHeight="1" x14ac:dyDescent="0.55000000000000004">
      <c r="A31" s="728"/>
      <c r="B31" s="855"/>
      <c r="C31" s="894"/>
      <c r="D31" s="968"/>
      <c r="E31" s="969"/>
      <c r="F31" s="970"/>
      <c r="G31" s="971"/>
      <c r="H31" s="883"/>
      <c r="I31" s="962"/>
      <c r="J31" s="963"/>
      <c r="K31" s="986"/>
      <c r="L31" s="987"/>
      <c r="M31" s="988"/>
      <c r="N31" s="989"/>
      <c r="O31" s="990"/>
      <c r="Q31" s="979"/>
    </row>
    <row r="32" spans="1:18" s="188" customFormat="1" ht="33.75" customHeight="1" x14ac:dyDescent="0.55000000000000004">
      <c r="A32" s="728"/>
      <c r="B32" s="855"/>
      <c r="C32" s="894"/>
      <c r="D32" s="968" t="s">
        <v>423</v>
      </c>
      <c r="E32" s="969"/>
      <c r="F32" s="970"/>
      <c r="G32" s="991"/>
      <c r="H32" s="992" t="s">
        <v>418</v>
      </c>
      <c r="I32" s="951">
        <f>Q32*Q2</f>
        <v>63000</v>
      </c>
      <c r="J32" s="952"/>
      <c r="K32" s="953" t="s">
        <v>424</v>
      </c>
      <c r="L32" s="954">
        <f>G32*I32</f>
        <v>0</v>
      </c>
      <c r="M32" s="955" t="s">
        <v>401</v>
      </c>
      <c r="N32" s="956"/>
      <c r="O32" s="957" t="s">
        <v>401</v>
      </c>
      <c r="Q32" s="865">
        <v>63000</v>
      </c>
    </row>
    <row r="33" spans="1:22" s="188" customFormat="1" ht="33.75" customHeight="1" thickBot="1" x14ac:dyDescent="0.6">
      <c r="A33" s="728"/>
      <c r="B33" s="993"/>
      <c r="C33" s="994"/>
      <c r="D33" s="920" t="s">
        <v>430</v>
      </c>
      <c r="E33" s="995"/>
      <c r="F33" s="921"/>
      <c r="G33" s="996"/>
      <c r="H33" s="922" t="s">
        <v>418</v>
      </c>
      <c r="I33" s="997">
        <f>Q33*Q2</f>
        <v>510000</v>
      </c>
      <c r="J33" s="998"/>
      <c r="K33" s="999" t="s">
        <v>424</v>
      </c>
      <c r="L33" s="1000">
        <f>G33*I33</f>
        <v>0</v>
      </c>
      <c r="M33" s="1001" t="s">
        <v>401</v>
      </c>
      <c r="N33" s="1002"/>
      <c r="O33" s="1003" t="s">
        <v>401</v>
      </c>
      <c r="Q33" s="874">
        <v>510000</v>
      </c>
    </row>
    <row r="34" spans="1:22" ht="34.5" customHeight="1" thickTop="1" thickBot="1" x14ac:dyDescent="0.6">
      <c r="A34" s="728"/>
      <c r="B34" s="739" t="s">
        <v>425</v>
      </c>
      <c r="C34" s="740"/>
      <c r="D34" s="740"/>
      <c r="E34" s="740"/>
      <c r="F34" s="740"/>
      <c r="G34" s="740"/>
      <c r="H34" s="740"/>
      <c r="I34" s="740"/>
      <c r="J34" s="740"/>
      <c r="K34" s="741"/>
      <c r="L34" s="234">
        <f>SUM(L25:L33)</f>
        <v>0</v>
      </c>
      <c r="M34" s="236" t="s">
        <v>401</v>
      </c>
      <c r="N34" s="235">
        <f>SUM(N25:N33)</f>
        <v>0</v>
      </c>
      <c r="O34" s="237" t="s">
        <v>401</v>
      </c>
      <c r="Q34" s="192"/>
      <c r="R34" s="191"/>
      <c r="S34" s="196"/>
    </row>
    <row r="35" spans="1:22" ht="34.5" customHeight="1" x14ac:dyDescent="0.55000000000000004">
      <c r="A35" s="728"/>
      <c r="B35" s="730" t="s">
        <v>426</v>
      </c>
      <c r="C35" s="731"/>
      <c r="D35" s="736" t="s">
        <v>533</v>
      </c>
      <c r="E35" s="737"/>
      <c r="F35" s="738"/>
      <c r="G35" s="267"/>
      <c r="H35" s="266" t="s">
        <v>532</v>
      </c>
      <c r="I35" s="753" t="s">
        <v>429</v>
      </c>
      <c r="J35" s="753"/>
      <c r="K35" s="753"/>
      <c r="L35" s="753"/>
      <c r="M35" s="754"/>
      <c r="N35" s="232"/>
      <c r="O35" s="197" t="s">
        <v>401</v>
      </c>
      <c r="Q35" s="192"/>
      <c r="R35" s="191"/>
      <c r="S35" s="196"/>
    </row>
    <row r="36" spans="1:22" ht="32.25" customHeight="1" x14ac:dyDescent="0.55000000000000004">
      <c r="A36" s="728"/>
      <c r="B36" s="732"/>
      <c r="C36" s="733"/>
      <c r="D36" s="711" t="s">
        <v>427</v>
      </c>
      <c r="E36" s="712"/>
      <c r="F36" s="713"/>
      <c r="G36" s="231"/>
      <c r="H36" s="193" t="s">
        <v>428</v>
      </c>
      <c r="I36" s="755"/>
      <c r="J36" s="755"/>
      <c r="K36" s="755"/>
      <c r="L36" s="755"/>
      <c r="M36" s="756"/>
      <c r="N36" s="232"/>
      <c r="O36" s="197" t="s">
        <v>401</v>
      </c>
      <c r="Q36" s="198"/>
      <c r="S36" s="196"/>
    </row>
    <row r="37" spans="1:22" ht="32.25" customHeight="1" x14ac:dyDescent="0.55000000000000004">
      <c r="A37" s="728"/>
      <c r="B37" s="732"/>
      <c r="C37" s="733"/>
      <c r="D37" s="703" t="s">
        <v>431</v>
      </c>
      <c r="E37" s="704"/>
      <c r="F37" s="714"/>
      <c r="G37" s="268"/>
      <c r="H37" s="257" t="s">
        <v>428</v>
      </c>
      <c r="I37" s="755"/>
      <c r="J37" s="755"/>
      <c r="K37" s="755"/>
      <c r="L37" s="755"/>
      <c r="M37" s="756"/>
      <c r="N37" s="232"/>
      <c r="O37" s="197" t="s">
        <v>401</v>
      </c>
      <c r="Q37" s="199"/>
      <c r="S37" s="196"/>
    </row>
    <row r="38" spans="1:22" ht="32.25" customHeight="1" x14ac:dyDescent="0.55000000000000004">
      <c r="A38" s="728"/>
      <c r="B38" s="732"/>
      <c r="C38" s="733"/>
      <c r="D38" s="715" t="s">
        <v>432</v>
      </c>
      <c r="E38" s="716"/>
      <c r="F38" s="717"/>
      <c r="G38" s="268"/>
      <c r="H38" s="257" t="s">
        <v>428</v>
      </c>
      <c r="I38" s="755"/>
      <c r="J38" s="755"/>
      <c r="K38" s="755"/>
      <c r="L38" s="755"/>
      <c r="M38" s="756"/>
      <c r="N38" s="232"/>
      <c r="O38" s="197" t="s">
        <v>401</v>
      </c>
      <c r="Q38" s="199"/>
      <c r="S38" s="196"/>
    </row>
    <row r="39" spans="1:22" ht="32.25" customHeight="1" thickBot="1" x14ac:dyDescent="0.6">
      <c r="A39" s="728"/>
      <c r="B39" s="734"/>
      <c r="C39" s="735"/>
      <c r="D39" s="718" t="s">
        <v>433</v>
      </c>
      <c r="E39" s="719"/>
      <c r="F39" s="720"/>
      <c r="G39" s="269"/>
      <c r="H39" s="194" t="s">
        <v>428</v>
      </c>
      <c r="I39" s="757"/>
      <c r="J39" s="757"/>
      <c r="K39" s="757"/>
      <c r="L39" s="757"/>
      <c r="M39" s="758"/>
      <c r="N39" s="233"/>
      <c r="O39" s="195" t="s">
        <v>434</v>
      </c>
      <c r="Q39" s="200"/>
      <c r="S39" s="196"/>
    </row>
    <row r="40" spans="1:22" ht="34.5" customHeight="1" thickTop="1" thickBot="1" x14ac:dyDescent="0.6">
      <c r="A40" s="729"/>
      <c r="B40" s="721" t="s">
        <v>435</v>
      </c>
      <c r="C40" s="722"/>
      <c r="D40" s="722"/>
      <c r="E40" s="722"/>
      <c r="F40" s="722"/>
      <c r="G40" s="722"/>
      <c r="H40" s="722"/>
      <c r="I40" s="722"/>
      <c r="J40" s="722"/>
      <c r="K40" s="722"/>
      <c r="L40" s="722"/>
      <c r="M40" s="722"/>
      <c r="N40" s="235">
        <f>SUM(N35:N39)</f>
        <v>0</v>
      </c>
      <c r="O40" s="237" t="s">
        <v>401</v>
      </c>
      <c r="Q40" s="201"/>
    </row>
    <row r="41" spans="1:22" ht="32.25" customHeight="1" x14ac:dyDescent="0.55000000000000004">
      <c r="A41" s="723" t="s">
        <v>436</v>
      </c>
      <c r="B41" s="724"/>
      <c r="C41" s="724"/>
      <c r="D41" s="724"/>
      <c r="E41" s="724"/>
      <c r="F41" s="724"/>
      <c r="G41" s="724" t="s">
        <v>437</v>
      </c>
      <c r="H41" s="724"/>
      <c r="I41" s="724"/>
      <c r="J41" s="724"/>
      <c r="K41" s="724"/>
      <c r="L41" s="724"/>
      <c r="M41" s="724"/>
      <c r="N41" s="227">
        <f>IF(N24&gt;L24,L24,N24)</f>
        <v>0</v>
      </c>
      <c r="O41" s="202" t="s">
        <v>434</v>
      </c>
      <c r="R41" s="196"/>
      <c r="S41" s="203"/>
    </row>
    <row r="42" spans="1:22" ht="32.25" customHeight="1" x14ac:dyDescent="0.55000000000000004">
      <c r="A42" s="725" t="s">
        <v>438</v>
      </c>
      <c r="B42" s="726"/>
      <c r="C42" s="726"/>
      <c r="D42" s="726"/>
      <c r="E42" s="726"/>
      <c r="F42" s="726"/>
      <c r="G42" s="752" t="s">
        <v>439</v>
      </c>
      <c r="H42" s="752"/>
      <c r="I42" s="752"/>
      <c r="J42" s="752"/>
      <c r="K42" s="752"/>
      <c r="L42" s="752"/>
      <c r="M42" s="752"/>
      <c r="N42" s="228">
        <f>IF(N34&gt;L34,L34,N34)+N40</f>
        <v>0</v>
      </c>
      <c r="O42" s="261" t="s">
        <v>434</v>
      </c>
    </row>
    <row r="43" spans="1:22" ht="32.25" customHeight="1" x14ac:dyDescent="0.55000000000000004">
      <c r="A43" s="703" t="s">
        <v>440</v>
      </c>
      <c r="B43" s="704"/>
      <c r="C43" s="704"/>
      <c r="D43" s="704"/>
      <c r="E43" s="704"/>
      <c r="F43" s="704"/>
      <c r="G43" s="704" t="s">
        <v>441</v>
      </c>
      <c r="H43" s="704"/>
      <c r="I43" s="704"/>
      <c r="J43" s="704"/>
      <c r="K43" s="704"/>
      <c r="L43" s="704"/>
      <c r="M43" s="704"/>
      <c r="N43" s="229">
        <f>IF(N41&gt;N42,N41+N42,N41*2)</f>
        <v>0</v>
      </c>
      <c r="O43" s="205" t="s">
        <v>434</v>
      </c>
    </row>
    <row r="44" spans="1:22" ht="32.25" customHeight="1" x14ac:dyDescent="0.55000000000000004">
      <c r="A44" s="703" t="s">
        <v>442</v>
      </c>
      <c r="B44" s="704"/>
      <c r="C44" s="704"/>
      <c r="D44" s="704"/>
      <c r="E44" s="704"/>
      <c r="F44" s="704"/>
      <c r="G44" s="704" t="s">
        <v>566</v>
      </c>
      <c r="H44" s="704"/>
      <c r="I44" s="704"/>
      <c r="J44" s="704"/>
      <c r="K44" s="704"/>
      <c r="L44" s="704"/>
      <c r="M44" s="704"/>
      <c r="N44" s="229">
        <f>ROUNDDOWN(N43*0.8,-3)</f>
        <v>0</v>
      </c>
      <c r="O44" s="205" t="s">
        <v>401</v>
      </c>
      <c r="Q44" s="742"/>
      <c r="R44" s="742"/>
    </row>
    <row r="45" spans="1:22" ht="32.25" customHeight="1" x14ac:dyDescent="0.55000000000000004">
      <c r="A45" s="705" t="s">
        <v>443</v>
      </c>
      <c r="B45" s="706"/>
      <c r="C45" s="706"/>
      <c r="D45" s="706"/>
      <c r="E45" s="705"/>
      <c r="F45" s="706"/>
      <c r="G45" s="706"/>
      <c r="H45" s="706"/>
      <c r="I45" s="706"/>
      <c r="J45" s="706"/>
      <c r="K45" s="706"/>
      <c r="L45" s="706"/>
      <c r="M45" s="706"/>
      <c r="N45" s="219"/>
      <c r="O45" s="260"/>
      <c r="Q45" s="207"/>
      <c r="R45" s="191"/>
      <c r="S45" s="191"/>
      <c r="T45" s="191"/>
      <c r="U45" s="208"/>
      <c r="V45" s="191"/>
    </row>
    <row r="46" spans="1:22" ht="32.25" customHeight="1" x14ac:dyDescent="0.55000000000000004">
      <c r="A46" s="707"/>
      <c r="B46" s="708"/>
      <c r="C46" s="708"/>
      <c r="D46" s="708"/>
      <c r="E46" s="258"/>
      <c r="F46" s="708" t="s">
        <v>567</v>
      </c>
      <c r="G46" s="708"/>
      <c r="H46" s="708"/>
      <c r="I46" s="708"/>
      <c r="J46" s="708"/>
      <c r="K46" s="708"/>
      <c r="L46" s="708"/>
      <c r="M46" s="708"/>
      <c r="N46" s="220">
        <v>700000</v>
      </c>
      <c r="O46" s="259" t="s">
        <v>401</v>
      </c>
      <c r="Q46" s="211"/>
      <c r="S46" s="191"/>
      <c r="T46" s="191"/>
      <c r="U46" s="208"/>
      <c r="V46" s="191"/>
    </row>
    <row r="47" spans="1:22" ht="32.25" customHeight="1" thickBot="1" x14ac:dyDescent="0.6">
      <c r="A47" s="707"/>
      <c r="B47" s="708"/>
      <c r="C47" s="708"/>
      <c r="D47" s="708"/>
      <c r="E47" s="709"/>
      <c r="F47" s="710"/>
      <c r="G47" s="710"/>
      <c r="H47" s="710"/>
      <c r="I47" s="710"/>
      <c r="J47" s="710"/>
      <c r="K47" s="710"/>
      <c r="L47" s="710"/>
      <c r="M47" s="710"/>
      <c r="N47" s="220"/>
      <c r="O47" s="259"/>
      <c r="P47" s="212"/>
      <c r="Q47" s="211"/>
      <c r="S47" s="191"/>
      <c r="T47" s="191"/>
      <c r="U47" s="208"/>
      <c r="V47" s="191"/>
    </row>
    <row r="48" spans="1:22" ht="32.25" customHeight="1" thickBot="1" x14ac:dyDescent="0.6">
      <c r="A48" s="700" t="s">
        <v>444</v>
      </c>
      <c r="B48" s="701"/>
      <c r="C48" s="701"/>
      <c r="D48" s="701"/>
      <c r="E48" s="701"/>
      <c r="F48" s="701"/>
      <c r="G48" s="701"/>
      <c r="H48" s="701"/>
      <c r="I48" s="701"/>
      <c r="J48" s="701"/>
      <c r="K48" s="701"/>
      <c r="L48" s="701"/>
      <c r="M48" s="701"/>
      <c r="N48" s="230">
        <f>IF(N46&gt;N44,N44,N46)</f>
        <v>0</v>
      </c>
      <c r="O48" s="213" t="s">
        <v>401</v>
      </c>
      <c r="Q48" s="214"/>
    </row>
    <row r="49" spans="1:15" ht="49.9" customHeight="1" thickBot="1" x14ac:dyDescent="0.6">
      <c r="A49" s="702" t="s">
        <v>447</v>
      </c>
      <c r="B49" s="702"/>
      <c r="C49" s="702"/>
      <c r="D49" s="702"/>
      <c r="E49" s="702"/>
      <c r="F49" s="702"/>
      <c r="G49" s="702"/>
      <c r="H49" s="702"/>
      <c r="I49" s="702"/>
      <c r="J49" s="702"/>
      <c r="K49" s="702"/>
      <c r="L49" s="702"/>
      <c r="M49" s="702"/>
      <c r="N49" s="702"/>
      <c r="O49" s="702"/>
    </row>
    <row r="50" spans="1:15" ht="13.5" thickBot="1" x14ac:dyDescent="0.6">
      <c r="L50" s="698" t="s">
        <v>394</v>
      </c>
      <c r="M50" s="698"/>
      <c r="N50" s="698" t="s">
        <v>448</v>
      </c>
      <c r="O50" s="699"/>
    </row>
    <row r="51" spans="1:15" ht="14" x14ac:dyDescent="0.55000000000000004">
      <c r="J51" s="314" t="s">
        <v>517</v>
      </c>
      <c r="K51" s="315"/>
      <c r="L51" s="203">
        <f>L24</f>
        <v>0</v>
      </c>
      <c r="N51" s="203">
        <f>N24</f>
        <v>0</v>
      </c>
    </row>
    <row r="52" spans="1:15" ht="14" x14ac:dyDescent="0.55000000000000004">
      <c r="J52" s="314" t="s">
        <v>518</v>
      </c>
      <c r="K52" s="315"/>
      <c r="L52" s="203">
        <f>L34+N40</f>
        <v>0</v>
      </c>
      <c r="N52" s="203">
        <f>N34+N40</f>
        <v>0</v>
      </c>
    </row>
  </sheetData>
  <mergeCells count="85">
    <mergeCell ref="L1:M1"/>
    <mergeCell ref="A4:F4"/>
    <mergeCell ref="G4:H4"/>
    <mergeCell ref="I4:K4"/>
    <mergeCell ref="C5:C13"/>
    <mergeCell ref="D5:F7"/>
    <mergeCell ref="D8:F10"/>
    <mergeCell ref="D11:F13"/>
    <mergeCell ref="A5:A24"/>
    <mergeCell ref="D20:E21"/>
    <mergeCell ref="I20:J20"/>
    <mergeCell ref="I21:J21"/>
    <mergeCell ref="B24:K24"/>
    <mergeCell ref="F16:F17"/>
    <mergeCell ref="D32:F32"/>
    <mergeCell ref="I32:J32"/>
    <mergeCell ref="B34:K34"/>
    <mergeCell ref="K29:K31"/>
    <mergeCell ref="D26:F26"/>
    <mergeCell ref="I26:J26"/>
    <mergeCell ref="D27:F27"/>
    <mergeCell ref="I27:J27"/>
    <mergeCell ref="D33:F33"/>
    <mergeCell ref="I33:J33"/>
    <mergeCell ref="B25:C33"/>
    <mergeCell ref="B40:M40"/>
    <mergeCell ref="A44:F44"/>
    <mergeCell ref="G44:M44"/>
    <mergeCell ref="A49:O49"/>
    <mergeCell ref="A42:F42"/>
    <mergeCell ref="G42:M42"/>
    <mergeCell ref="A43:F43"/>
    <mergeCell ref="A25:A40"/>
    <mergeCell ref="D25:F25"/>
    <mergeCell ref="I25:J25"/>
    <mergeCell ref="D28:F28"/>
    <mergeCell ref="I28:J28"/>
    <mergeCell ref="D29:F31"/>
    <mergeCell ref="G29:G31"/>
    <mergeCell ref="H29:H31"/>
    <mergeCell ref="I29:J31"/>
    <mergeCell ref="D36:F36"/>
    <mergeCell ref="B35:C39"/>
    <mergeCell ref="D35:F35"/>
    <mergeCell ref="I35:M39"/>
    <mergeCell ref="D37:F37"/>
    <mergeCell ref="D38:F38"/>
    <mergeCell ref="D39:F39"/>
    <mergeCell ref="E45:M45"/>
    <mergeCell ref="F46:M46"/>
    <mergeCell ref="E47:M47"/>
    <mergeCell ref="J51:K51"/>
    <mergeCell ref="J52:K52"/>
    <mergeCell ref="N1:O1"/>
    <mergeCell ref="L2:M2"/>
    <mergeCell ref="N2:O3"/>
    <mergeCell ref="B18:C23"/>
    <mergeCell ref="D22:E23"/>
    <mergeCell ref="I23:J23"/>
    <mergeCell ref="J1:K1"/>
    <mergeCell ref="J2:K3"/>
    <mergeCell ref="B5:B17"/>
    <mergeCell ref="C14:C17"/>
    <mergeCell ref="D14:E17"/>
    <mergeCell ref="F14:F15"/>
    <mergeCell ref="I22:J22"/>
    <mergeCell ref="D18:E19"/>
    <mergeCell ref="I18:J18"/>
    <mergeCell ref="I19:J19"/>
    <mergeCell ref="Q3:Q4"/>
    <mergeCell ref="L50:M50"/>
    <mergeCell ref="N50:O50"/>
    <mergeCell ref="L4:M4"/>
    <mergeCell ref="N4:O4"/>
    <mergeCell ref="O29:O31"/>
    <mergeCell ref="Q29:Q31"/>
    <mergeCell ref="Q44:R44"/>
    <mergeCell ref="M29:M31"/>
    <mergeCell ref="N29:N31"/>
    <mergeCell ref="L29:L31"/>
    <mergeCell ref="G43:M43"/>
    <mergeCell ref="A48:M48"/>
    <mergeCell ref="A41:F41"/>
    <mergeCell ref="G41:M41"/>
    <mergeCell ref="A45:D47"/>
  </mergeCells>
  <phoneticPr fontId="1"/>
  <dataValidations count="1">
    <dataValidation type="list" allowBlank="1" showInputMessage="1" showErrorMessage="1" sqref="U46:U47" xr:uid="{55536C65-B6A8-4239-B230-FFDB9F445E20}">
      <formula1>"一般改修住宅,特定改修住宅"</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8">
              <controlPr defaultSize="0" autoFill="0" autoLine="0" autoPict="0">
                <anchor moveWithCells="1">
                  <from>
                    <xdr:col>4</xdr:col>
                    <xdr:colOff>38100</xdr:colOff>
                    <xdr:row>44</xdr:row>
                    <xdr:rowOff>0</xdr:rowOff>
                  </from>
                  <to>
                    <xdr:col>4</xdr:col>
                    <xdr:colOff>279400</xdr:colOff>
                    <xdr:row>45</xdr:row>
                    <xdr:rowOff>50800</xdr:rowOff>
                  </to>
                </anchor>
              </controlPr>
            </control>
          </mc:Choice>
        </mc:AlternateContent>
        <mc:AlternateContent xmlns:mc="http://schemas.openxmlformats.org/markup-compatibility/2006">
          <mc:Choice Requires="x14">
            <control shapeId="31746" r:id="rId5" name="Check Box 10">
              <controlPr defaultSize="0" autoFill="0" autoLine="0" autoPict="0">
                <anchor moveWithCells="1">
                  <from>
                    <xdr:col>4</xdr:col>
                    <xdr:colOff>38100</xdr:colOff>
                    <xdr:row>47</xdr:row>
                    <xdr:rowOff>0</xdr:rowOff>
                  </from>
                  <to>
                    <xdr:col>4</xdr:col>
                    <xdr:colOff>279400</xdr:colOff>
                    <xdr:row>48</xdr:row>
                    <xdr:rowOff>190500</xdr:rowOff>
                  </to>
                </anchor>
              </controlPr>
            </control>
          </mc:Choice>
        </mc:AlternateContent>
        <mc:AlternateContent xmlns:mc="http://schemas.openxmlformats.org/markup-compatibility/2006">
          <mc:Choice Requires="x14">
            <control shapeId="31747" r:id="rId6" name="Check Box 12">
              <controlPr defaultSize="0" autoFill="0" autoLine="0" autoPict="0">
                <anchor moveWithCells="1">
                  <from>
                    <xdr:col>4</xdr:col>
                    <xdr:colOff>38100</xdr:colOff>
                    <xdr:row>47</xdr:row>
                    <xdr:rowOff>0</xdr:rowOff>
                  </from>
                  <to>
                    <xdr:col>4</xdr:col>
                    <xdr:colOff>279400</xdr:colOff>
                    <xdr:row>48</xdr:row>
                    <xdr:rowOff>190500</xdr:rowOff>
                  </to>
                </anchor>
              </controlPr>
            </control>
          </mc:Choice>
        </mc:AlternateContent>
        <mc:AlternateContent xmlns:mc="http://schemas.openxmlformats.org/markup-compatibility/2006">
          <mc:Choice Requires="x14">
            <control shapeId="31748" r:id="rId7" name="Check Box 8">
              <controlPr defaultSize="0" autoFill="0" autoLine="0" autoPict="0">
                <anchor moveWithCells="1">
                  <from>
                    <xdr:col>4</xdr:col>
                    <xdr:colOff>38100</xdr:colOff>
                    <xdr:row>45</xdr:row>
                    <xdr:rowOff>0</xdr:rowOff>
                  </from>
                  <to>
                    <xdr:col>4</xdr:col>
                    <xdr:colOff>279400</xdr:colOff>
                    <xdr:row>46</xdr:row>
                    <xdr:rowOff>50800</xdr:rowOff>
                  </to>
                </anchor>
              </controlPr>
            </control>
          </mc:Choice>
        </mc:AlternateContent>
        <mc:AlternateContent xmlns:mc="http://schemas.openxmlformats.org/markup-compatibility/2006">
          <mc:Choice Requires="x14">
            <control shapeId="31749" r:id="rId8" name="Check Box 10">
              <controlPr defaultSize="0" autoFill="0" autoLine="0" autoPict="0">
                <anchor moveWithCells="1">
                  <from>
                    <xdr:col>4</xdr:col>
                    <xdr:colOff>38100</xdr:colOff>
                    <xdr:row>47</xdr:row>
                    <xdr:rowOff>0</xdr:rowOff>
                  </from>
                  <to>
                    <xdr:col>4</xdr:col>
                    <xdr:colOff>279400</xdr:colOff>
                    <xdr:row>48</xdr:row>
                    <xdr:rowOff>190500</xdr:rowOff>
                  </to>
                </anchor>
              </controlPr>
            </control>
          </mc:Choice>
        </mc:AlternateContent>
        <mc:AlternateContent xmlns:mc="http://schemas.openxmlformats.org/markup-compatibility/2006">
          <mc:Choice Requires="x14">
            <control shapeId="31750" r:id="rId9" name="Check Box 12">
              <controlPr defaultSize="0" autoFill="0" autoLine="0" autoPict="0">
                <anchor moveWithCells="1">
                  <from>
                    <xdr:col>4</xdr:col>
                    <xdr:colOff>38100</xdr:colOff>
                    <xdr:row>47</xdr:row>
                    <xdr:rowOff>0</xdr:rowOff>
                  </from>
                  <to>
                    <xdr:col>4</xdr:col>
                    <xdr:colOff>279400</xdr:colOff>
                    <xdr:row>48</xdr:row>
                    <xdr:rowOff>190500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C5A93-422C-4B8E-B51D-5796420EB6C2}">
  <sheetPr>
    <tabColor rgb="FFFF0000"/>
  </sheetPr>
  <dimension ref="A1:AG32"/>
  <sheetViews>
    <sheetView view="pageBreakPreview" topLeftCell="A3" zoomScaleNormal="100" zoomScaleSheetLayoutView="100" workbookViewId="0">
      <selection activeCell="E12" sqref="E12"/>
    </sheetView>
  </sheetViews>
  <sheetFormatPr defaultColWidth="2.58203125" defaultRowHeight="17.149999999999999" customHeight="1" x14ac:dyDescent="0.55000000000000004"/>
  <cols>
    <col min="1" max="33" width="2.58203125" style="28"/>
    <col min="34" max="34" width="1.58203125" style="28" customWidth="1"/>
    <col min="35" max="16384" width="2.58203125" style="28"/>
  </cols>
  <sheetData>
    <row r="1" spans="1:33" ht="15" customHeight="1" x14ac:dyDescent="0.55000000000000004">
      <c r="A1" s="537" t="s">
        <v>558</v>
      </c>
      <c r="B1" s="537"/>
      <c r="C1" s="537"/>
      <c r="D1" s="537"/>
      <c r="E1" s="537"/>
      <c r="F1" s="537"/>
      <c r="G1" s="537"/>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G1" s="537"/>
    </row>
    <row r="2" spans="1:33" ht="15" customHeight="1" x14ac:dyDescent="0.55000000000000004"/>
    <row r="3" spans="1:33" ht="15" customHeight="1" x14ac:dyDescent="0.55000000000000004"/>
    <row r="4" spans="1:33" ht="15" customHeight="1" x14ac:dyDescent="0.55000000000000004">
      <c r="B4" s="538" t="s">
        <v>540</v>
      </c>
      <c r="C4" s="538"/>
      <c r="D4" s="538"/>
      <c r="E4" s="538"/>
      <c r="F4" s="538"/>
      <c r="G4" s="538"/>
      <c r="H4" s="538"/>
      <c r="I4" s="538"/>
      <c r="J4" s="538"/>
      <c r="K4" s="538"/>
      <c r="L4" s="538"/>
      <c r="M4" s="28" t="s">
        <v>96</v>
      </c>
    </row>
    <row r="5" spans="1:33" ht="15" customHeight="1" x14ac:dyDescent="0.55000000000000004"/>
    <row r="6" spans="1:33" ht="15" customHeight="1" x14ac:dyDescent="0.55000000000000004">
      <c r="A6" s="539"/>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539"/>
      <c r="AB6" s="539"/>
      <c r="AC6" s="539"/>
      <c r="AD6" s="539"/>
      <c r="AE6" s="539"/>
      <c r="AF6" s="28" t="s">
        <v>541</v>
      </c>
    </row>
    <row r="7" spans="1:33" ht="20.149999999999999" customHeight="1" x14ac:dyDescent="0.55000000000000004"/>
    <row r="8" spans="1:33" ht="20.149999999999999" customHeight="1" x14ac:dyDescent="0.55000000000000004">
      <c r="A8" s="272"/>
      <c r="B8" s="509" t="s">
        <v>1</v>
      </c>
      <c r="C8" s="509"/>
      <c r="D8" s="540"/>
      <c r="E8" s="540"/>
      <c r="F8" s="272" t="s">
        <v>2</v>
      </c>
      <c r="G8" s="540"/>
      <c r="H8" s="540"/>
      <c r="I8" s="272" t="s">
        <v>3</v>
      </c>
      <c r="J8" s="540"/>
      <c r="K8" s="540"/>
      <c r="L8" s="509" t="s">
        <v>68</v>
      </c>
      <c r="M8" s="509"/>
      <c r="N8" s="509"/>
      <c r="O8" s="438" t="s">
        <v>559</v>
      </c>
      <c r="P8" s="438"/>
      <c r="Q8" s="438"/>
      <c r="R8" s="438"/>
      <c r="S8" s="438"/>
      <c r="T8" s="438"/>
      <c r="U8" s="438"/>
      <c r="V8" s="438"/>
      <c r="W8" s="438"/>
      <c r="X8" s="438"/>
      <c r="Y8" s="438"/>
      <c r="Z8" s="438"/>
      <c r="AA8" s="438"/>
      <c r="AB8" s="438"/>
      <c r="AC8" s="438"/>
      <c r="AD8" s="438"/>
      <c r="AE8" s="438"/>
      <c r="AF8" s="438"/>
      <c r="AG8" s="438"/>
    </row>
    <row r="9" spans="1:33" ht="15" customHeight="1" x14ac:dyDescent="0.55000000000000004">
      <c r="A9" s="541" t="s">
        <v>560</v>
      </c>
      <c r="B9" s="541"/>
      <c r="C9" s="541"/>
      <c r="D9" s="541"/>
      <c r="E9" s="541"/>
      <c r="F9" s="541"/>
      <c r="G9" s="541"/>
      <c r="H9" s="541"/>
      <c r="I9" s="541"/>
      <c r="J9" s="541"/>
      <c r="K9" s="541"/>
      <c r="L9" s="541"/>
      <c r="M9" s="541"/>
      <c r="N9" s="541"/>
      <c r="O9" s="541"/>
      <c r="P9" s="541"/>
      <c r="Q9" s="541"/>
      <c r="R9" s="541"/>
      <c r="S9" s="541"/>
      <c r="T9" s="541"/>
      <c r="U9" s="541"/>
      <c r="V9" s="541"/>
      <c r="W9" s="541"/>
      <c r="X9" s="541"/>
      <c r="Y9" s="541"/>
      <c r="Z9" s="541"/>
      <c r="AA9" s="541"/>
      <c r="AB9" s="541"/>
      <c r="AC9" s="541"/>
      <c r="AD9" s="541"/>
      <c r="AE9" s="541"/>
      <c r="AF9" s="541"/>
      <c r="AG9" s="541"/>
    </row>
    <row r="10" spans="1:33" ht="15" customHeight="1" x14ac:dyDescent="0.55000000000000004">
      <c r="A10" s="541"/>
      <c r="B10" s="541"/>
      <c r="C10" s="541"/>
      <c r="D10" s="541"/>
      <c r="E10" s="541"/>
      <c r="F10" s="541"/>
      <c r="G10" s="541"/>
      <c r="H10" s="541"/>
      <c r="I10" s="541"/>
      <c r="J10" s="541"/>
      <c r="K10" s="541"/>
      <c r="L10" s="541"/>
      <c r="M10" s="541"/>
      <c r="N10" s="541"/>
      <c r="O10" s="541"/>
      <c r="P10" s="541"/>
      <c r="Q10" s="541"/>
      <c r="R10" s="541"/>
      <c r="S10" s="541"/>
      <c r="T10" s="541"/>
      <c r="U10" s="541"/>
      <c r="V10" s="541"/>
      <c r="W10" s="541"/>
      <c r="X10" s="541"/>
      <c r="Y10" s="541"/>
      <c r="Z10" s="541"/>
      <c r="AA10" s="541"/>
      <c r="AB10" s="541"/>
      <c r="AC10" s="541"/>
      <c r="AD10" s="541"/>
      <c r="AE10" s="541"/>
      <c r="AF10" s="541"/>
      <c r="AG10" s="541"/>
    </row>
    <row r="11" spans="1:33" ht="15" customHeight="1" x14ac:dyDescent="0.55000000000000004">
      <c r="C11" s="538" t="s">
        <v>1</v>
      </c>
      <c r="D11" s="538"/>
      <c r="E11" s="538"/>
      <c r="F11" s="538"/>
      <c r="G11" s="28" t="s">
        <v>2</v>
      </c>
      <c r="H11" s="538"/>
      <c r="I11" s="538"/>
      <c r="J11" s="28" t="s">
        <v>3</v>
      </c>
      <c r="K11" s="538"/>
      <c r="L11" s="538"/>
      <c r="M11" s="28" t="s">
        <v>4</v>
      </c>
    </row>
    <row r="12" spans="1:33" ht="15" customHeight="1" x14ac:dyDescent="0.55000000000000004"/>
    <row r="13" spans="1:33" ht="15" customHeight="1" x14ac:dyDescent="0.55000000000000004"/>
    <row r="14" spans="1:33" ht="15" customHeight="1" x14ac:dyDescent="0.55000000000000004">
      <c r="T14" s="538" t="s">
        <v>544</v>
      </c>
      <c r="U14" s="538"/>
      <c r="V14" s="538"/>
      <c r="W14" s="538"/>
      <c r="X14" s="538" t="s">
        <v>568</v>
      </c>
      <c r="Y14" s="538"/>
      <c r="Z14" s="538"/>
      <c r="AA14" s="538"/>
      <c r="AB14" s="538"/>
      <c r="AC14" s="538"/>
      <c r="AD14" s="538"/>
      <c r="AE14" s="538"/>
    </row>
    <row r="15" spans="1:33" ht="15" customHeight="1" x14ac:dyDescent="0.55000000000000004"/>
    <row r="16" spans="1:33" ht="15" customHeight="1" x14ac:dyDescent="0.55000000000000004"/>
    <row r="17" spans="1:33" ht="15" customHeight="1" x14ac:dyDescent="0.55000000000000004">
      <c r="A17" s="275" t="s">
        <v>545</v>
      </c>
      <c r="C17" s="537" t="s">
        <v>561</v>
      </c>
      <c r="D17" s="537"/>
      <c r="E17" s="537"/>
      <c r="F17" s="537"/>
      <c r="G17" s="537"/>
      <c r="H17" s="537"/>
      <c r="I17" s="537"/>
      <c r="J17" s="537"/>
      <c r="K17" s="537"/>
      <c r="N17" s="20" t="s">
        <v>63</v>
      </c>
      <c r="O17" s="543"/>
      <c r="P17" s="543"/>
      <c r="Q17" s="543"/>
      <c r="R17" s="543"/>
      <c r="S17" s="543"/>
      <c r="T17" s="543"/>
      <c r="U17" s="543"/>
      <c r="V17" s="543"/>
      <c r="W17" s="543"/>
      <c r="X17" s="10" t="s">
        <v>44</v>
      </c>
    </row>
    <row r="18" spans="1:33" ht="15" customHeight="1" x14ac:dyDescent="0.55000000000000004">
      <c r="A18" s="275"/>
    </row>
    <row r="19" spans="1:33" ht="15" customHeight="1" x14ac:dyDescent="0.55000000000000004">
      <c r="A19" s="275" t="s">
        <v>547</v>
      </c>
      <c r="C19" s="537" t="s">
        <v>562</v>
      </c>
      <c r="D19" s="537"/>
      <c r="E19" s="537"/>
      <c r="F19" s="537"/>
      <c r="G19" s="537"/>
      <c r="H19" s="537"/>
      <c r="I19" s="537"/>
      <c r="J19" s="537"/>
      <c r="K19" s="537"/>
      <c r="N19" s="20" t="s">
        <v>63</v>
      </c>
      <c r="O19" s="543"/>
      <c r="P19" s="543"/>
      <c r="Q19" s="543"/>
      <c r="R19" s="543"/>
      <c r="S19" s="543"/>
      <c r="T19" s="543"/>
      <c r="U19" s="543"/>
      <c r="V19" s="543"/>
      <c r="W19" s="543"/>
      <c r="X19" s="10" t="s">
        <v>44</v>
      </c>
    </row>
    <row r="20" spans="1:33" ht="15" customHeight="1" x14ac:dyDescent="0.55000000000000004"/>
    <row r="21" spans="1:33" ht="20.149999999999999" customHeight="1" x14ac:dyDescent="0.55000000000000004">
      <c r="C21" s="274"/>
      <c r="D21" s="274"/>
      <c r="E21" s="274"/>
      <c r="F21" s="274"/>
      <c r="G21" s="274"/>
    </row>
    <row r="22" spans="1:33" ht="15" customHeight="1" x14ac:dyDescent="0.55000000000000004">
      <c r="C22" s="274"/>
      <c r="D22" s="274"/>
      <c r="E22" s="274"/>
      <c r="F22" s="274"/>
      <c r="G22" s="274"/>
    </row>
    <row r="23" spans="1:33" ht="20.149999999999999" customHeight="1" x14ac:dyDescent="0.55000000000000004">
      <c r="C23" s="274"/>
      <c r="D23" s="274"/>
      <c r="E23" s="274"/>
      <c r="F23" s="274"/>
      <c r="G23" s="274"/>
    </row>
    <row r="24" spans="1:33" ht="15" customHeight="1" x14ac:dyDescent="0.55000000000000004">
      <c r="C24" s="274"/>
      <c r="D24" s="274"/>
      <c r="E24" s="274"/>
      <c r="F24" s="274"/>
      <c r="G24" s="274"/>
    </row>
    <row r="25" spans="1:33" ht="20.149999999999999" customHeight="1" x14ac:dyDescent="0.55000000000000004">
      <c r="C25" s="274"/>
      <c r="D25" s="274"/>
      <c r="E25" s="274"/>
      <c r="F25" s="274"/>
      <c r="G25" s="274"/>
      <c r="N25" s="544" t="s">
        <v>576</v>
      </c>
      <c r="O25" s="544"/>
      <c r="P25" s="544"/>
      <c r="Q25" s="298"/>
      <c r="R25" s="546" t="s">
        <v>569</v>
      </c>
      <c r="S25" s="546"/>
      <c r="T25" s="546"/>
      <c r="U25" s="546"/>
      <c r="V25" s="546"/>
      <c r="W25" s="546"/>
      <c r="X25" s="546"/>
      <c r="Y25" s="546"/>
      <c r="Z25" s="546"/>
      <c r="AA25" s="546"/>
      <c r="AB25" s="546"/>
      <c r="AC25" s="546"/>
      <c r="AD25" s="546"/>
      <c r="AE25" s="546"/>
      <c r="AF25" s="546"/>
    </row>
    <row r="26" spans="1:33" ht="15" customHeight="1" x14ac:dyDescent="0.55000000000000004">
      <c r="C26" s="274"/>
      <c r="D26" s="274"/>
      <c r="E26" s="274"/>
      <c r="F26" s="274"/>
      <c r="G26" s="274"/>
      <c r="N26" s="298"/>
      <c r="O26" s="298"/>
      <c r="P26" s="298"/>
      <c r="Q26" s="298"/>
      <c r="R26" s="546"/>
      <c r="S26" s="546"/>
      <c r="T26" s="546"/>
      <c r="U26" s="546"/>
      <c r="V26" s="546"/>
      <c r="W26" s="546"/>
      <c r="X26" s="544" t="s">
        <v>577</v>
      </c>
      <c r="Y26" s="544"/>
      <c r="Z26" s="544"/>
      <c r="AA26" s="544" t="s">
        <v>570</v>
      </c>
      <c r="AB26" s="544"/>
      <c r="AC26" s="544"/>
      <c r="AD26" s="544"/>
      <c r="AE26" s="544"/>
      <c r="AF26" s="544"/>
    </row>
    <row r="27" spans="1:33" ht="20.149999999999999" customHeight="1" x14ac:dyDescent="0.55000000000000004">
      <c r="C27" s="274"/>
      <c r="D27" s="274"/>
      <c r="E27" s="274"/>
      <c r="F27" s="274"/>
      <c r="G27" s="274"/>
      <c r="N27" s="298"/>
      <c r="O27" s="298"/>
      <c r="P27" s="298"/>
      <c r="Q27" s="298"/>
      <c r="R27" s="298"/>
      <c r="S27" s="298"/>
      <c r="T27" s="298"/>
      <c r="U27" s="298"/>
      <c r="V27" s="298"/>
      <c r="W27" s="298"/>
      <c r="X27" s="544" t="s">
        <v>553</v>
      </c>
      <c r="Y27" s="544"/>
      <c r="Z27" s="544"/>
      <c r="AA27" s="544" t="s">
        <v>570</v>
      </c>
      <c r="AB27" s="544"/>
      <c r="AC27" s="544"/>
      <c r="AD27" s="544"/>
      <c r="AE27" s="544"/>
      <c r="AF27" s="544"/>
    </row>
    <row r="28" spans="1:33" ht="15" customHeight="1" x14ac:dyDescent="0.55000000000000004"/>
    <row r="29" spans="1:33" ht="15" customHeight="1" x14ac:dyDescent="0.55000000000000004"/>
    <row r="30" spans="1:33" ht="15" customHeight="1" x14ac:dyDescent="0.55000000000000004">
      <c r="A30" s="274"/>
      <c r="B30" s="273"/>
      <c r="C30" s="273"/>
      <c r="D30" s="273"/>
      <c r="E30" s="273"/>
      <c r="F30" s="273"/>
      <c r="G30" s="273"/>
      <c r="H30" s="273"/>
      <c r="I30" s="273"/>
      <c r="J30" s="273"/>
      <c r="K30" s="273"/>
      <c r="L30" s="273"/>
      <c r="M30" s="273"/>
      <c r="N30" s="292"/>
      <c r="O30" s="292"/>
      <c r="P30" s="292"/>
      <c r="Q30" s="292"/>
      <c r="R30" s="292"/>
      <c r="S30" s="292"/>
      <c r="T30" s="292"/>
      <c r="U30" s="292"/>
      <c r="V30" s="292"/>
      <c r="W30" s="292"/>
      <c r="X30" s="292"/>
      <c r="Y30" s="292"/>
      <c r="Z30" s="292"/>
      <c r="AA30" s="292"/>
      <c r="AB30" s="292"/>
      <c r="AC30" s="292"/>
      <c r="AD30" s="292"/>
      <c r="AE30" s="292"/>
      <c r="AF30" s="292"/>
      <c r="AG30" s="293"/>
    </row>
    <row r="31" spans="1:33" ht="15" customHeight="1" x14ac:dyDescent="0.55000000000000004">
      <c r="A31" s="274"/>
      <c r="B31" s="273"/>
      <c r="C31" s="273"/>
      <c r="D31" s="273"/>
      <c r="E31" s="273"/>
      <c r="F31" s="273"/>
      <c r="G31" s="273"/>
      <c r="H31" s="273"/>
      <c r="I31" s="273"/>
      <c r="J31" s="273"/>
      <c r="K31" s="273"/>
      <c r="L31" s="273"/>
      <c r="M31" s="273"/>
      <c r="N31" s="292"/>
      <c r="O31" s="292"/>
      <c r="P31" s="292"/>
      <c r="Q31" s="292"/>
      <c r="R31" s="292"/>
      <c r="S31" s="292"/>
      <c r="T31" s="292"/>
      <c r="U31" s="292"/>
      <c r="V31" s="292"/>
      <c r="W31" s="292"/>
      <c r="X31" s="292"/>
      <c r="Y31" s="292"/>
      <c r="Z31" s="292"/>
      <c r="AA31" s="292"/>
      <c r="AB31" s="292"/>
      <c r="AC31" s="292"/>
      <c r="AD31" s="292"/>
      <c r="AE31" s="292"/>
      <c r="AF31" s="292"/>
      <c r="AG31" s="293"/>
    </row>
    <row r="32" spans="1:33" ht="15" customHeight="1" x14ac:dyDescent="0.55000000000000004">
      <c r="A32" s="274"/>
      <c r="B32" s="274"/>
      <c r="C32" s="274"/>
      <c r="D32" s="274"/>
      <c r="E32" s="274"/>
      <c r="F32" s="274"/>
      <c r="G32" s="274"/>
      <c r="H32" s="274"/>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row>
  </sheetData>
  <mergeCells count="28">
    <mergeCell ref="X27:Z27"/>
    <mergeCell ref="AA27:AF27"/>
    <mergeCell ref="R25:AF25"/>
    <mergeCell ref="N25:P25"/>
    <mergeCell ref="R26:W26"/>
    <mergeCell ref="X26:Z26"/>
    <mergeCell ref="AA26:AF26"/>
    <mergeCell ref="C17:K17"/>
    <mergeCell ref="O17:W17"/>
    <mergeCell ref="C19:K19"/>
    <mergeCell ref="O19:W19"/>
    <mergeCell ref="T14:W14"/>
    <mergeCell ref="X14:AE14"/>
    <mergeCell ref="A1:AG1"/>
    <mergeCell ref="B4:H4"/>
    <mergeCell ref="I4:L4"/>
    <mergeCell ref="A6:AE6"/>
    <mergeCell ref="B8:C8"/>
    <mergeCell ref="D8:E8"/>
    <mergeCell ref="G8:H8"/>
    <mergeCell ref="J8:K8"/>
    <mergeCell ref="L8:N8"/>
    <mergeCell ref="O8:AG8"/>
    <mergeCell ref="A9:AG10"/>
    <mergeCell ref="C11:D11"/>
    <mergeCell ref="E11:F11"/>
    <mergeCell ref="H11:I11"/>
    <mergeCell ref="K11:L11"/>
  </mergeCells>
  <phoneticPr fontId="1"/>
  <pageMargins left="0.78740157480314965" right="0.78740157480314965" top="0.78740157480314965" bottom="0.78740157480314965" header="0" footer="0"/>
  <pageSetup paperSize="9" scale="9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A1:AG49"/>
  <sheetViews>
    <sheetView showZeros="0" view="pageBreakPreview" zoomScaleNormal="100" zoomScaleSheetLayoutView="100" workbookViewId="0">
      <selection sqref="A1:AG1"/>
    </sheetView>
  </sheetViews>
  <sheetFormatPr defaultColWidth="2.58203125" defaultRowHeight="17.149999999999999" customHeight="1" x14ac:dyDescent="0.55000000000000004"/>
  <cols>
    <col min="1" max="33" width="2.58203125" style="285"/>
    <col min="34" max="34" width="1.58203125" style="285" customWidth="1"/>
    <col min="35" max="16384" width="2.58203125" style="285"/>
  </cols>
  <sheetData>
    <row r="1" spans="1:33" ht="15" customHeight="1" x14ac:dyDescent="0.55000000000000004">
      <c r="A1" s="438" t="s">
        <v>0</v>
      </c>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row>
    <row r="2" spans="1:33" ht="15" customHeight="1" x14ac:dyDescent="0.55000000000000004">
      <c r="W2" s="509" t="s">
        <v>1</v>
      </c>
      <c r="X2" s="509"/>
      <c r="Y2" s="510" t="s">
        <v>233</v>
      </c>
      <c r="Z2" s="510"/>
      <c r="AA2" s="285" t="s">
        <v>2</v>
      </c>
      <c r="AB2" s="510" t="s">
        <v>233</v>
      </c>
      <c r="AC2" s="510"/>
      <c r="AD2" s="285" t="s">
        <v>3</v>
      </c>
      <c r="AE2" s="510" t="s">
        <v>233</v>
      </c>
      <c r="AF2" s="510"/>
      <c r="AG2" s="285" t="s">
        <v>4</v>
      </c>
    </row>
    <row r="3" spans="1:33" ht="15" customHeight="1" x14ac:dyDescent="0.55000000000000004"/>
    <row r="4" spans="1:33" ht="15" customHeight="1" x14ac:dyDescent="0.55000000000000004">
      <c r="A4" s="438" t="s">
        <v>5</v>
      </c>
      <c r="B4" s="438"/>
      <c r="C4" s="438"/>
      <c r="D4" s="438"/>
      <c r="E4" s="438"/>
      <c r="F4" s="438"/>
      <c r="G4" s="438"/>
      <c r="H4" s="438"/>
      <c r="I4" s="438"/>
      <c r="J4" s="438"/>
      <c r="K4" s="438"/>
      <c r="L4" s="438"/>
      <c r="M4" s="438"/>
      <c r="N4" s="438"/>
      <c r="O4" s="438"/>
      <c r="P4" s="438"/>
      <c r="Q4" s="438"/>
      <c r="R4" s="438"/>
      <c r="S4" s="438"/>
      <c r="T4" s="438"/>
      <c r="U4" s="438"/>
      <c r="V4" s="438"/>
      <c r="W4" s="438"/>
      <c r="X4" s="438"/>
      <c r="Y4" s="438"/>
      <c r="Z4" s="438"/>
      <c r="AA4" s="438"/>
      <c r="AB4" s="438"/>
      <c r="AC4" s="438"/>
      <c r="AD4" s="438"/>
      <c r="AE4" s="438"/>
      <c r="AF4" s="438"/>
      <c r="AG4" s="438"/>
    </row>
    <row r="5" spans="1:33" ht="15" customHeight="1" x14ac:dyDescent="0.55000000000000004">
      <c r="A5" s="283"/>
      <c r="B5" s="283"/>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row>
    <row r="6" spans="1:33" ht="15" customHeight="1" x14ac:dyDescent="0.55000000000000004">
      <c r="A6" s="283"/>
      <c r="B6" s="283"/>
      <c r="C6" s="283"/>
      <c r="D6" s="283"/>
      <c r="E6" s="283"/>
      <c r="F6" s="283"/>
      <c r="G6" s="283"/>
      <c r="H6" s="283"/>
      <c r="I6" s="283"/>
      <c r="J6" s="283"/>
      <c r="K6" s="283"/>
      <c r="L6" s="283"/>
      <c r="M6" s="283"/>
      <c r="N6" s="283"/>
      <c r="O6" s="462" t="s">
        <v>6</v>
      </c>
      <c r="P6" s="433" t="s">
        <v>7</v>
      </c>
      <c r="Q6" s="433"/>
      <c r="R6" s="433"/>
      <c r="S6" s="307"/>
      <c r="T6" s="4" t="s">
        <v>8</v>
      </c>
      <c r="U6" s="498" t="str">
        <f>IF(★入力シート!G18="○",★入力シート!G6,IF(★入力シート!G18="✕",★入力シート!G20,""))</f>
        <v/>
      </c>
      <c r="V6" s="498"/>
      <c r="W6" s="498"/>
      <c r="X6" s="498"/>
      <c r="Y6" s="498"/>
      <c r="Z6" s="498"/>
      <c r="AA6" s="498"/>
      <c r="AB6" s="498"/>
      <c r="AC6" s="498"/>
      <c r="AD6" s="498"/>
      <c r="AE6" s="498"/>
      <c r="AF6" s="498"/>
      <c r="AG6" s="499"/>
    </row>
    <row r="7" spans="1:33" ht="20.149999999999999" customHeight="1" x14ac:dyDescent="0.55000000000000004">
      <c r="A7" s="283"/>
      <c r="B7" s="283"/>
      <c r="C7" s="283"/>
      <c r="D7" s="283"/>
      <c r="E7" s="283"/>
      <c r="F7" s="283"/>
      <c r="G7" s="283"/>
      <c r="H7" s="283"/>
      <c r="I7" s="283"/>
      <c r="J7" s="283"/>
      <c r="K7" s="283"/>
      <c r="L7" s="283"/>
      <c r="M7" s="283"/>
      <c r="N7" s="283"/>
      <c r="O7" s="463"/>
      <c r="P7" s="433"/>
      <c r="Q7" s="433"/>
      <c r="R7" s="433"/>
      <c r="S7" s="433"/>
      <c r="T7" s="500" t="str">
        <f>IF(★入力シート!G18="○",★入力シート!G7,IF(★入力シート!G18="✕",★入力シート!G21,""))</f>
        <v/>
      </c>
      <c r="U7" s="501"/>
      <c r="V7" s="501"/>
      <c r="W7" s="501"/>
      <c r="X7" s="501"/>
      <c r="Y7" s="501"/>
      <c r="Z7" s="501"/>
      <c r="AA7" s="501"/>
      <c r="AB7" s="501"/>
      <c r="AC7" s="501"/>
      <c r="AD7" s="501"/>
      <c r="AE7" s="501"/>
      <c r="AF7" s="501"/>
      <c r="AG7" s="502"/>
    </row>
    <row r="8" spans="1:33" ht="15" customHeight="1" x14ac:dyDescent="0.55000000000000004">
      <c r="A8" s="283"/>
      <c r="B8" s="283"/>
      <c r="C8" s="283"/>
      <c r="D8" s="283"/>
      <c r="E8" s="283"/>
      <c r="F8" s="283"/>
      <c r="G8" s="283"/>
      <c r="H8" s="283"/>
      <c r="I8" s="283"/>
      <c r="J8" s="283"/>
      <c r="K8" s="283"/>
      <c r="L8" s="283"/>
      <c r="M8" s="283"/>
      <c r="N8" s="283"/>
      <c r="O8" s="463"/>
      <c r="P8" s="473" t="s">
        <v>9</v>
      </c>
      <c r="Q8" s="473"/>
      <c r="R8" s="473"/>
      <c r="S8" s="473"/>
      <c r="T8" s="503" t="str">
        <f>IF(★入力シート!G18="○",★入力シート!G8,IF(★入力シート!G18="✕",★入力シート!G22,""))</f>
        <v/>
      </c>
      <c r="U8" s="504"/>
      <c r="V8" s="504"/>
      <c r="W8" s="504"/>
      <c r="X8" s="504"/>
      <c r="Y8" s="504"/>
      <c r="Z8" s="504"/>
      <c r="AA8" s="504"/>
      <c r="AB8" s="504"/>
      <c r="AC8" s="504"/>
      <c r="AD8" s="504"/>
      <c r="AE8" s="504"/>
      <c r="AF8" s="504"/>
      <c r="AG8" s="505"/>
    </row>
    <row r="9" spans="1:33" ht="20.149999999999999" customHeight="1" x14ac:dyDescent="0.55000000000000004">
      <c r="A9" s="283"/>
      <c r="B9" s="283"/>
      <c r="C9" s="283"/>
      <c r="D9" s="283"/>
      <c r="E9" s="283"/>
      <c r="F9" s="283"/>
      <c r="G9" s="283"/>
      <c r="H9" s="283"/>
      <c r="I9" s="283"/>
      <c r="J9" s="283"/>
      <c r="K9" s="283"/>
      <c r="L9" s="283"/>
      <c r="M9" s="283"/>
      <c r="N9" s="283"/>
      <c r="O9" s="463"/>
      <c r="P9" s="475" t="s">
        <v>10</v>
      </c>
      <c r="Q9" s="475"/>
      <c r="R9" s="475"/>
      <c r="S9" s="475"/>
      <c r="T9" s="506" t="str">
        <f>IF(★入力シート!G18="○",★入力シート!G9,IF(★入力シート!G18="✕",★入力シート!G23,""))</f>
        <v/>
      </c>
      <c r="U9" s="507"/>
      <c r="V9" s="507"/>
      <c r="W9" s="507"/>
      <c r="X9" s="507"/>
      <c r="Y9" s="507"/>
      <c r="Z9" s="507"/>
      <c r="AA9" s="507"/>
      <c r="AB9" s="507"/>
      <c r="AC9" s="507"/>
      <c r="AD9" s="507"/>
      <c r="AE9" s="507"/>
      <c r="AF9" s="507"/>
      <c r="AG9" s="508"/>
    </row>
    <row r="10" spans="1:33" ht="20.149999999999999" customHeight="1" x14ac:dyDescent="0.55000000000000004">
      <c r="A10" s="283"/>
      <c r="B10" s="283"/>
      <c r="C10" s="283"/>
      <c r="D10" s="283"/>
      <c r="E10" s="283"/>
      <c r="F10" s="283"/>
      <c r="G10" s="283"/>
      <c r="H10" s="283"/>
      <c r="I10" s="283"/>
      <c r="J10" s="283"/>
      <c r="K10" s="283"/>
      <c r="L10" s="283"/>
      <c r="M10" s="283"/>
      <c r="N10" s="283"/>
      <c r="O10" s="464"/>
      <c r="P10" s="433" t="s">
        <v>11</v>
      </c>
      <c r="Q10" s="433"/>
      <c r="R10" s="433"/>
      <c r="S10" s="433"/>
      <c r="T10" s="444" t="str">
        <f>IF(★入力シート!G18="○",★入力シート!G14,IF(★入力シート!G18="✕",★入力シート!G28,""))</f>
        <v/>
      </c>
      <c r="U10" s="445"/>
      <c r="V10" s="445"/>
      <c r="W10" s="445"/>
      <c r="X10" s="445"/>
      <c r="Y10" s="445"/>
      <c r="Z10" s="445"/>
      <c r="AA10" s="445"/>
      <c r="AB10" s="445"/>
      <c r="AC10" s="445"/>
      <c r="AD10" s="445"/>
      <c r="AE10" s="445"/>
      <c r="AF10" s="445"/>
      <c r="AG10" s="446"/>
    </row>
    <row r="11" spans="1:33" ht="15" customHeight="1" x14ac:dyDescent="0.55000000000000004">
      <c r="A11" s="283"/>
      <c r="B11" s="283"/>
      <c r="C11" s="283"/>
      <c r="D11" s="283"/>
      <c r="E11" s="283"/>
      <c r="F11" s="283"/>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row>
    <row r="12" spans="1:33" ht="15" customHeight="1" x14ac:dyDescent="0.55000000000000004">
      <c r="A12" s="485" t="s">
        <v>314</v>
      </c>
      <c r="B12" s="485"/>
      <c r="C12" s="485"/>
      <c r="D12" s="485"/>
      <c r="E12" s="485"/>
      <c r="F12" s="485"/>
      <c r="G12" s="485"/>
      <c r="H12" s="485"/>
      <c r="I12" s="485"/>
      <c r="J12" s="485"/>
      <c r="K12" s="485"/>
      <c r="L12" s="485"/>
      <c r="M12" s="485"/>
      <c r="N12" s="485"/>
      <c r="O12" s="485"/>
      <c r="P12" s="485"/>
      <c r="Q12" s="485"/>
      <c r="R12" s="485"/>
      <c r="S12" s="485"/>
      <c r="T12" s="485"/>
      <c r="U12" s="485"/>
      <c r="V12" s="485"/>
      <c r="W12" s="485"/>
      <c r="X12" s="485"/>
      <c r="Y12" s="485"/>
      <c r="Z12" s="485"/>
      <c r="AA12" s="485"/>
      <c r="AB12" s="485"/>
      <c r="AC12" s="485"/>
      <c r="AD12" s="485"/>
      <c r="AE12" s="485"/>
      <c r="AF12" s="485"/>
    </row>
    <row r="13" spans="1:33" ht="15" customHeight="1" x14ac:dyDescent="0.55000000000000004"/>
    <row r="14" spans="1:33" ht="15" customHeight="1" x14ac:dyDescent="0.55000000000000004">
      <c r="A14" s="438" t="s">
        <v>338</v>
      </c>
      <c r="B14" s="438"/>
      <c r="C14" s="438"/>
      <c r="D14" s="438"/>
      <c r="E14" s="438"/>
      <c r="F14" s="438"/>
      <c r="G14" s="438"/>
      <c r="H14" s="438"/>
      <c r="I14" s="438"/>
      <c r="J14" s="438"/>
      <c r="K14" s="438"/>
      <c r="L14" s="438"/>
      <c r="M14" s="438"/>
      <c r="N14" s="438"/>
      <c r="O14" s="438"/>
      <c r="P14" s="438"/>
      <c r="Q14" s="438"/>
      <c r="R14" s="438"/>
      <c r="S14" s="438"/>
      <c r="T14" s="438"/>
      <c r="U14" s="438"/>
      <c r="V14" s="438"/>
      <c r="W14" s="438"/>
      <c r="X14" s="438"/>
      <c r="Y14" s="438"/>
      <c r="Z14" s="438"/>
      <c r="AA14" s="438"/>
      <c r="AB14" s="438"/>
      <c r="AC14" s="438"/>
      <c r="AD14" s="438"/>
      <c r="AE14" s="438"/>
      <c r="AF14" s="438"/>
      <c r="AG14" s="438"/>
    </row>
    <row r="15" spans="1:33" ht="15" customHeight="1" x14ac:dyDescent="0.55000000000000004">
      <c r="A15" s="438"/>
      <c r="B15" s="438"/>
      <c r="C15" s="438"/>
      <c r="D15" s="438"/>
      <c r="E15" s="438"/>
      <c r="F15" s="438"/>
      <c r="G15" s="438"/>
      <c r="H15" s="438"/>
      <c r="I15" s="438"/>
      <c r="J15" s="438"/>
      <c r="K15" s="438"/>
      <c r="L15" s="438"/>
      <c r="M15" s="438"/>
      <c r="N15" s="438"/>
      <c r="O15" s="438"/>
      <c r="P15" s="438"/>
      <c r="Q15" s="438"/>
      <c r="R15" s="438"/>
      <c r="S15" s="438"/>
      <c r="T15" s="438"/>
      <c r="U15" s="438"/>
      <c r="V15" s="438"/>
      <c r="W15" s="438"/>
      <c r="X15" s="438"/>
      <c r="Y15" s="438"/>
      <c r="Z15" s="438"/>
      <c r="AA15" s="438"/>
      <c r="AB15" s="438"/>
      <c r="AC15" s="438"/>
      <c r="AD15" s="438"/>
      <c r="AE15" s="438"/>
      <c r="AF15" s="438"/>
      <c r="AG15" s="438"/>
    </row>
    <row r="16" spans="1:33" ht="15" customHeight="1" x14ac:dyDescent="0.55000000000000004"/>
    <row r="17" spans="1:33" ht="15" customHeight="1" x14ac:dyDescent="0.55000000000000004">
      <c r="A17" s="486" t="s">
        <v>232</v>
      </c>
      <c r="B17" s="486"/>
      <c r="C17" s="486"/>
      <c r="D17" s="486"/>
      <c r="E17" s="486"/>
      <c r="F17" s="486"/>
      <c r="G17" s="486"/>
      <c r="H17" s="486"/>
      <c r="I17" s="486"/>
      <c r="J17" s="486"/>
      <c r="K17" s="486"/>
      <c r="L17" s="486"/>
      <c r="M17" s="486"/>
      <c r="N17" s="486"/>
      <c r="O17" s="486"/>
      <c r="P17" s="486"/>
      <c r="Q17" s="486"/>
      <c r="R17" s="486"/>
      <c r="S17" s="486"/>
      <c r="T17" s="486"/>
      <c r="U17" s="486"/>
      <c r="V17" s="486"/>
      <c r="W17" s="486"/>
      <c r="X17" s="486"/>
      <c r="Y17" s="486"/>
      <c r="Z17" s="486"/>
      <c r="AA17" s="486"/>
      <c r="AB17" s="486"/>
      <c r="AC17" s="486"/>
      <c r="AD17" s="486"/>
      <c r="AE17" s="486"/>
      <c r="AF17" s="486"/>
      <c r="AG17" s="486"/>
    </row>
    <row r="18" spans="1:33" ht="5.15" customHeight="1" x14ac:dyDescent="0.55000000000000004"/>
    <row r="19" spans="1:33" ht="4.5" customHeight="1" x14ac:dyDescent="0.55000000000000004">
      <c r="A19" s="4"/>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ht="15" customHeight="1" x14ac:dyDescent="0.55000000000000004">
      <c r="A20" s="8"/>
      <c r="B20" s="287" t="str">
        <f>IF(★入力シート!G34="○","✓",IF(★入力シート!G34="✕","",""))</f>
        <v/>
      </c>
      <c r="C20" s="487" t="s">
        <v>12</v>
      </c>
      <c r="D20" s="488"/>
      <c r="E20" s="488"/>
      <c r="F20" s="488"/>
      <c r="G20" s="488"/>
      <c r="H20" s="284"/>
      <c r="I20" s="287" t="str">
        <f>IF(★入力シート!G35="○","✓",IF(★入力シート!G35="✕","",""))</f>
        <v/>
      </c>
      <c r="J20" s="488" t="s">
        <v>13</v>
      </c>
      <c r="K20" s="488"/>
      <c r="L20" s="488"/>
      <c r="M20" s="488"/>
      <c r="N20" s="488"/>
      <c r="O20" s="488"/>
      <c r="P20" s="488"/>
      <c r="Q20" s="488"/>
      <c r="R20" s="284"/>
      <c r="S20" s="287" t="str">
        <f>IF(★入力シート!G43="○","✓",IF(★入力シート!G43="✕","",""))</f>
        <v/>
      </c>
      <c r="T20" s="488" t="s">
        <v>14</v>
      </c>
      <c r="U20" s="488"/>
      <c r="V20" s="488"/>
      <c r="W20" s="10" t="s">
        <v>15</v>
      </c>
      <c r="X20" s="489" t="str">
        <f>IF(★入力シート!G43="○",★入力シート!G44,IF(★入力シート!G44="✕","",""))</f>
        <v/>
      </c>
      <c r="Y20" s="489"/>
      <c r="Z20" s="489"/>
      <c r="AA20" s="489"/>
      <c r="AB20" s="489"/>
      <c r="AC20" s="489"/>
      <c r="AD20" s="489"/>
      <c r="AE20" s="489"/>
      <c r="AF20" s="10" t="s">
        <v>16</v>
      </c>
      <c r="AG20" s="11"/>
    </row>
    <row r="21" spans="1:33" ht="15" customHeight="1" x14ac:dyDescent="0.55000000000000004">
      <c r="A21" s="8"/>
      <c r="B21" s="490" t="s">
        <v>230</v>
      </c>
      <c r="C21" s="490"/>
      <c r="D21" s="490"/>
      <c r="E21" s="490"/>
      <c r="F21" s="490"/>
      <c r="G21" s="490"/>
      <c r="H21" s="490"/>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1"/>
    </row>
    <row r="22" spans="1:33" ht="20.149999999999999" customHeight="1" x14ac:dyDescent="0.55000000000000004">
      <c r="A22" s="433" t="s">
        <v>17</v>
      </c>
      <c r="B22" s="433"/>
      <c r="C22" s="433"/>
      <c r="D22" s="433"/>
      <c r="E22" s="492" t="str">
        <f>IF(I20="✓",★入力シート!G36,IF(S20="✓","-",""))</f>
        <v/>
      </c>
      <c r="F22" s="493"/>
      <c r="G22" s="493"/>
      <c r="H22" s="493"/>
      <c r="I22" s="493"/>
      <c r="J22" s="493"/>
      <c r="K22" s="493"/>
      <c r="L22" s="493"/>
      <c r="M22" s="493"/>
      <c r="N22" s="493"/>
      <c r="O22" s="493"/>
      <c r="P22" s="493"/>
      <c r="Q22" s="493"/>
      <c r="R22" s="493"/>
      <c r="S22" s="493"/>
      <c r="T22" s="493"/>
      <c r="U22" s="493"/>
      <c r="V22" s="493"/>
      <c r="W22" s="493"/>
      <c r="X22" s="493"/>
      <c r="Y22" s="493"/>
      <c r="Z22" s="493"/>
      <c r="AA22" s="493"/>
      <c r="AB22" s="493"/>
      <c r="AC22" s="493"/>
      <c r="AD22" s="493"/>
      <c r="AE22" s="493"/>
      <c r="AF22" s="493"/>
      <c r="AG22" s="494"/>
    </row>
    <row r="23" spans="1:33" ht="20.149999999999999" customHeight="1" x14ac:dyDescent="0.55000000000000004">
      <c r="A23" s="365" t="s">
        <v>18</v>
      </c>
      <c r="B23" s="365"/>
      <c r="C23" s="365"/>
      <c r="D23" s="365"/>
      <c r="E23" s="495" t="str">
        <f>IF(I20="✓",★入力シート!G37,IF(S20="✓","-",""))</f>
        <v/>
      </c>
      <c r="F23" s="496"/>
      <c r="G23" s="496"/>
      <c r="H23" s="496"/>
      <c r="I23" s="496"/>
      <c r="J23" s="496"/>
      <c r="K23" s="496"/>
      <c r="L23" s="496"/>
      <c r="M23" s="496"/>
      <c r="N23" s="496"/>
      <c r="O23" s="496"/>
      <c r="P23" s="496"/>
      <c r="Q23" s="496"/>
      <c r="R23" s="496"/>
      <c r="S23" s="496"/>
      <c r="T23" s="496"/>
      <c r="U23" s="496"/>
      <c r="V23" s="496"/>
      <c r="W23" s="496"/>
      <c r="X23" s="496"/>
      <c r="Y23" s="496"/>
      <c r="Z23" s="496"/>
      <c r="AA23" s="496"/>
      <c r="AB23" s="496"/>
      <c r="AC23" s="496"/>
      <c r="AD23" s="496"/>
      <c r="AE23" s="496"/>
      <c r="AF23" s="496"/>
      <c r="AG23" s="497"/>
    </row>
    <row r="24" spans="1:33" ht="15" customHeight="1" x14ac:dyDescent="0.55000000000000004">
      <c r="A24" s="477" t="s">
        <v>7</v>
      </c>
      <c r="B24" s="478"/>
      <c r="C24" s="478"/>
      <c r="D24" s="479"/>
      <c r="E24" s="6" t="s">
        <v>19</v>
      </c>
      <c r="F24" s="483" t="str">
        <f>IF(I20="✓",★入力シート!G38,IF(S20="✓",★入力シート!G45,""))</f>
        <v/>
      </c>
      <c r="G24" s="483"/>
      <c r="H24" s="483"/>
      <c r="I24" s="483"/>
      <c r="J24" s="483"/>
      <c r="K24" s="483"/>
      <c r="L24" s="483"/>
      <c r="M24" s="483"/>
      <c r="N24" s="483"/>
      <c r="O24" s="483"/>
      <c r="P24" s="483"/>
      <c r="Q24" s="483"/>
      <c r="R24" s="483"/>
      <c r="S24" s="483"/>
      <c r="T24" s="483"/>
      <c r="U24" s="483"/>
      <c r="V24" s="483"/>
      <c r="W24" s="483"/>
      <c r="X24" s="483"/>
      <c r="Y24" s="483"/>
      <c r="Z24" s="483"/>
      <c r="AA24" s="483"/>
      <c r="AB24" s="483"/>
      <c r="AC24" s="483"/>
      <c r="AD24" s="483"/>
      <c r="AE24" s="483"/>
      <c r="AF24" s="483"/>
      <c r="AG24" s="484"/>
    </row>
    <row r="25" spans="1:33" ht="20.149999999999999" customHeight="1" x14ac:dyDescent="0.55000000000000004">
      <c r="A25" s="480"/>
      <c r="B25" s="481"/>
      <c r="C25" s="481"/>
      <c r="D25" s="482"/>
      <c r="E25" s="467" t="str">
        <f>IF(I20="✓",★入力シート!G39,IF(S20="✓",★入力シート!G46,""))</f>
        <v/>
      </c>
      <c r="F25" s="467"/>
      <c r="G25" s="467"/>
      <c r="H25" s="467"/>
      <c r="I25" s="467"/>
      <c r="J25" s="467"/>
      <c r="K25" s="467"/>
      <c r="L25" s="467"/>
      <c r="M25" s="467"/>
      <c r="N25" s="467"/>
      <c r="O25" s="467"/>
      <c r="P25" s="467"/>
      <c r="Q25" s="467"/>
      <c r="R25" s="467"/>
      <c r="S25" s="467"/>
      <c r="T25" s="467"/>
      <c r="U25" s="467"/>
      <c r="V25" s="467"/>
      <c r="W25" s="467"/>
      <c r="X25" s="467"/>
      <c r="Y25" s="467"/>
      <c r="Z25" s="467"/>
      <c r="AA25" s="467"/>
      <c r="AB25" s="467"/>
      <c r="AC25" s="467"/>
      <c r="AD25" s="467"/>
      <c r="AE25" s="467"/>
      <c r="AF25" s="467"/>
      <c r="AG25" s="468"/>
    </row>
    <row r="26" spans="1:33" ht="15" customHeight="1" x14ac:dyDescent="0.55000000000000004">
      <c r="A26" s="473" t="s">
        <v>20</v>
      </c>
      <c r="B26" s="473"/>
      <c r="C26" s="473"/>
      <c r="D26" s="473"/>
      <c r="E26" s="474" t="str">
        <f>IF(I20="✓",★入力シート!G40,IF(S20="✓",★入力シート!G47,""))</f>
        <v/>
      </c>
      <c r="F26" s="474"/>
      <c r="G26" s="474"/>
      <c r="H26" s="474"/>
      <c r="I26" s="474"/>
      <c r="J26" s="474"/>
      <c r="K26" s="474"/>
      <c r="L26" s="474"/>
      <c r="M26" s="474"/>
      <c r="N26" s="474"/>
      <c r="O26" s="474"/>
      <c r="P26" s="474"/>
      <c r="Q26" s="433" t="s">
        <v>11</v>
      </c>
      <c r="R26" s="433"/>
      <c r="S26" s="433"/>
      <c r="T26" s="433"/>
      <c r="U26" s="456" t="str">
        <f>IF(I20="✓",★入力シート!G42,IF(S20="✓",★入力シート!G49,""))</f>
        <v/>
      </c>
      <c r="V26" s="456"/>
      <c r="W26" s="456"/>
      <c r="X26" s="456"/>
      <c r="Y26" s="456"/>
      <c r="Z26" s="456"/>
      <c r="AA26" s="456"/>
      <c r="AB26" s="456"/>
      <c r="AC26" s="456"/>
      <c r="AD26" s="456"/>
      <c r="AE26" s="456"/>
      <c r="AF26" s="456"/>
      <c r="AG26" s="456"/>
    </row>
    <row r="27" spans="1:33" ht="20.149999999999999" customHeight="1" x14ac:dyDescent="0.55000000000000004">
      <c r="A27" s="475" t="s">
        <v>21</v>
      </c>
      <c r="B27" s="475"/>
      <c r="C27" s="475"/>
      <c r="D27" s="475"/>
      <c r="E27" s="476" t="str">
        <f>IF(I20="✓",★入力シート!G41,IF(S20="✓",★入力シート!G48,""))</f>
        <v/>
      </c>
      <c r="F27" s="476"/>
      <c r="G27" s="476"/>
      <c r="H27" s="476"/>
      <c r="I27" s="476"/>
      <c r="J27" s="476"/>
      <c r="K27" s="476"/>
      <c r="L27" s="476"/>
      <c r="M27" s="476"/>
      <c r="N27" s="476"/>
      <c r="O27" s="476"/>
      <c r="P27" s="476"/>
      <c r="Q27" s="433"/>
      <c r="R27" s="433"/>
      <c r="S27" s="433"/>
      <c r="T27" s="433"/>
      <c r="U27" s="456"/>
      <c r="V27" s="456"/>
      <c r="W27" s="456"/>
      <c r="X27" s="456"/>
      <c r="Y27" s="456"/>
      <c r="Z27" s="456"/>
      <c r="AA27" s="456"/>
      <c r="AB27" s="456"/>
      <c r="AC27" s="456"/>
      <c r="AD27" s="456"/>
      <c r="AE27" s="456"/>
      <c r="AF27" s="456"/>
      <c r="AG27" s="456"/>
    </row>
    <row r="28" spans="1:33" ht="15" customHeight="1" x14ac:dyDescent="0.55000000000000004"/>
    <row r="29" spans="1:33" ht="15" customHeight="1" x14ac:dyDescent="0.55000000000000004">
      <c r="A29" s="438" t="s">
        <v>231</v>
      </c>
      <c r="B29" s="438"/>
      <c r="C29" s="438"/>
      <c r="D29" s="438"/>
      <c r="E29" s="438"/>
      <c r="F29" s="438"/>
      <c r="G29" s="438"/>
      <c r="H29" s="438"/>
      <c r="I29" s="438"/>
      <c r="J29" s="438"/>
      <c r="K29" s="438"/>
      <c r="L29" s="438"/>
      <c r="M29" s="438"/>
      <c r="N29" s="438"/>
      <c r="O29" s="438"/>
      <c r="P29" s="438"/>
      <c r="Q29" s="438"/>
      <c r="R29" s="438"/>
      <c r="S29" s="438"/>
      <c r="T29" s="438"/>
      <c r="U29" s="438"/>
      <c r="V29" s="438"/>
      <c r="W29" s="438"/>
      <c r="X29" s="438"/>
      <c r="Y29" s="438"/>
      <c r="Z29" s="438"/>
      <c r="AA29" s="438"/>
      <c r="AB29" s="438"/>
      <c r="AC29" s="438"/>
      <c r="AD29" s="438"/>
      <c r="AE29" s="438"/>
      <c r="AF29" s="438"/>
      <c r="AG29" s="438"/>
    </row>
    <row r="30" spans="1:33" ht="5.15" customHeight="1" x14ac:dyDescent="0.55000000000000004"/>
    <row r="31" spans="1:33" ht="15" customHeight="1" x14ac:dyDescent="0.55000000000000004">
      <c r="A31" s="462" t="s">
        <v>22</v>
      </c>
      <c r="B31" s="433" t="s">
        <v>7</v>
      </c>
      <c r="C31" s="433"/>
      <c r="D31" s="433"/>
      <c r="E31" s="433"/>
      <c r="F31" s="433"/>
      <c r="G31" s="6" t="s">
        <v>23</v>
      </c>
      <c r="H31" s="465">
        <f>★入力シート!G6</f>
        <v>0</v>
      </c>
      <c r="I31" s="465"/>
      <c r="J31" s="465"/>
      <c r="K31" s="465"/>
      <c r="L31" s="465"/>
      <c r="M31" s="465"/>
      <c r="N31" s="465"/>
      <c r="O31" s="465"/>
      <c r="P31" s="465"/>
      <c r="Q31" s="465"/>
      <c r="R31" s="465"/>
      <c r="S31" s="465"/>
      <c r="T31" s="465"/>
      <c r="U31" s="465"/>
      <c r="V31" s="465"/>
      <c r="W31" s="465"/>
      <c r="X31" s="465"/>
      <c r="Y31" s="465"/>
      <c r="Z31" s="465"/>
      <c r="AA31" s="465"/>
      <c r="AB31" s="465"/>
      <c r="AC31" s="465"/>
      <c r="AD31" s="465"/>
      <c r="AE31" s="465"/>
      <c r="AF31" s="465"/>
      <c r="AG31" s="466"/>
    </row>
    <row r="32" spans="1:33" ht="20.149999999999999" customHeight="1" x14ac:dyDescent="0.55000000000000004">
      <c r="A32" s="463"/>
      <c r="B32" s="433"/>
      <c r="C32" s="433"/>
      <c r="D32" s="433"/>
      <c r="E32" s="433"/>
      <c r="F32" s="433"/>
      <c r="G32" s="467">
        <f>★入力シート!G7</f>
        <v>0</v>
      </c>
      <c r="H32" s="467"/>
      <c r="I32" s="467"/>
      <c r="J32" s="467"/>
      <c r="K32" s="467"/>
      <c r="L32" s="467"/>
      <c r="M32" s="467"/>
      <c r="N32" s="467"/>
      <c r="O32" s="467"/>
      <c r="P32" s="467"/>
      <c r="Q32" s="467"/>
      <c r="R32" s="467"/>
      <c r="S32" s="467"/>
      <c r="T32" s="467"/>
      <c r="U32" s="467"/>
      <c r="V32" s="467"/>
      <c r="W32" s="467"/>
      <c r="X32" s="467"/>
      <c r="Y32" s="467"/>
      <c r="Z32" s="467"/>
      <c r="AA32" s="467"/>
      <c r="AB32" s="467"/>
      <c r="AC32" s="467"/>
      <c r="AD32" s="467"/>
      <c r="AE32" s="467"/>
      <c r="AF32" s="467"/>
      <c r="AG32" s="468"/>
    </row>
    <row r="33" spans="1:33" ht="15" customHeight="1" x14ac:dyDescent="0.55000000000000004">
      <c r="A33" s="463"/>
      <c r="B33" s="469" t="s">
        <v>24</v>
      </c>
      <c r="C33" s="469"/>
      <c r="D33" s="469"/>
      <c r="E33" s="469"/>
      <c r="F33" s="469"/>
      <c r="G33" s="470">
        <f>★入力シート!G8</f>
        <v>0</v>
      </c>
      <c r="H33" s="470"/>
      <c r="I33" s="470"/>
      <c r="J33" s="470"/>
      <c r="K33" s="470"/>
      <c r="L33" s="470"/>
      <c r="M33" s="470"/>
      <c r="N33" s="470"/>
      <c r="O33" s="470"/>
      <c r="P33" s="470"/>
      <c r="Q33" s="470"/>
      <c r="R33" s="470"/>
      <c r="S33" s="433" t="s">
        <v>11</v>
      </c>
      <c r="T33" s="433"/>
      <c r="U33" s="433"/>
      <c r="V33" s="433"/>
      <c r="W33" s="456">
        <f>★入力シート!G14</f>
        <v>0</v>
      </c>
      <c r="X33" s="456"/>
      <c r="Y33" s="456"/>
      <c r="Z33" s="456"/>
      <c r="AA33" s="456"/>
      <c r="AB33" s="456"/>
      <c r="AC33" s="456"/>
      <c r="AD33" s="456"/>
      <c r="AE33" s="456"/>
      <c r="AF33" s="456"/>
      <c r="AG33" s="456"/>
    </row>
    <row r="34" spans="1:33" ht="20.149999999999999" customHeight="1" x14ac:dyDescent="0.55000000000000004">
      <c r="A34" s="464"/>
      <c r="B34" s="471" t="s">
        <v>21</v>
      </c>
      <c r="C34" s="471"/>
      <c r="D34" s="471"/>
      <c r="E34" s="471"/>
      <c r="F34" s="471"/>
      <c r="G34" s="472">
        <f>★入力シート!G9</f>
        <v>0</v>
      </c>
      <c r="H34" s="472"/>
      <c r="I34" s="472"/>
      <c r="J34" s="472"/>
      <c r="K34" s="472"/>
      <c r="L34" s="472"/>
      <c r="M34" s="472"/>
      <c r="N34" s="472"/>
      <c r="O34" s="472"/>
      <c r="P34" s="472"/>
      <c r="Q34" s="472"/>
      <c r="R34" s="472"/>
      <c r="S34" s="433"/>
      <c r="T34" s="433"/>
      <c r="U34" s="433"/>
      <c r="V34" s="433"/>
      <c r="W34" s="456"/>
      <c r="X34" s="456"/>
      <c r="Y34" s="456"/>
      <c r="Z34" s="456"/>
      <c r="AA34" s="456"/>
      <c r="AB34" s="456"/>
      <c r="AC34" s="456"/>
      <c r="AD34" s="456"/>
      <c r="AE34" s="456"/>
      <c r="AF34" s="456"/>
      <c r="AG34" s="456"/>
    </row>
    <row r="35" spans="1:33" ht="20.149999999999999" customHeight="1" x14ac:dyDescent="0.55000000000000004">
      <c r="A35" s="455" t="s">
        <v>25</v>
      </c>
      <c r="B35" s="433" t="s">
        <v>26</v>
      </c>
      <c r="C35" s="433"/>
      <c r="D35" s="433"/>
      <c r="E35" s="433"/>
      <c r="F35" s="433"/>
      <c r="G35" s="456">
        <f>★入力シート!G53</f>
        <v>0</v>
      </c>
      <c r="H35" s="456"/>
      <c r="I35" s="456"/>
      <c r="J35" s="456"/>
      <c r="K35" s="456"/>
      <c r="L35" s="456"/>
      <c r="M35" s="456"/>
      <c r="N35" s="456"/>
      <c r="O35" s="456"/>
      <c r="P35" s="456"/>
      <c r="Q35" s="456"/>
      <c r="R35" s="456"/>
      <c r="S35" s="456"/>
      <c r="T35" s="456"/>
      <c r="U35" s="456"/>
      <c r="V35" s="456"/>
      <c r="W35" s="456"/>
      <c r="X35" s="456"/>
      <c r="Y35" s="456"/>
      <c r="Z35" s="456"/>
      <c r="AA35" s="456"/>
      <c r="AB35" s="456"/>
      <c r="AC35" s="456"/>
      <c r="AD35" s="456"/>
      <c r="AE35" s="456"/>
      <c r="AF35" s="456"/>
      <c r="AG35" s="456"/>
    </row>
    <row r="36" spans="1:33" ht="20.149999999999999" customHeight="1" x14ac:dyDescent="0.55000000000000004">
      <c r="A36" s="455"/>
      <c r="B36" s="433" t="s">
        <v>18</v>
      </c>
      <c r="C36" s="433"/>
      <c r="D36" s="433"/>
      <c r="E36" s="433"/>
      <c r="F36" s="433"/>
      <c r="G36" s="456">
        <f>★入力シート!G54</f>
        <v>0</v>
      </c>
      <c r="H36" s="456"/>
      <c r="I36" s="456"/>
      <c r="J36" s="456"/>
      <c r="K36" s="456"/>
      <c r="L36" s="456"/>
      <c r="M36" s="456"/>
      <c r="N36" s="456"/>
      <c r="O36" s="456"/>
      <c r="P36" s="456"/>
      <c r="Q36" s="456"/>
      <c r="R36" s="456"/>
      <c r="S36" s="456"/>
      <c r="T36" s="456"/>
      <c r="U36" s="456"/>
      <c r="V36" s="456"/>
      <c r="W36" s="456"/>
      <c r="X36" s="456"/>
      <c r="Y36" s="456"/>
      <c r="Z36" s="456"/>
      <c r="AA36" s="456"/>
      <c r="AB36" s="456"/>
      <c r="AC36" s="456"/>
      <c r="AD36" s="456"/>
      <c r="AE36" s="456"/>
      <c r="AF36" s="456"/>
      <c r="AG36" s="456"/>
    </row>
    <row r="37" spans="1:33" ht="15" customHeight="1" x14ac:dyDescent="0.55000000000000004">
      <c r="A37" s="455"/>
      <c r="B37" s="433" t="s">
        <v>27</v>
      </c>
      <c r="C37" s="433"/>
      <c r="D37" s="433"/>
      <c r="E37" s="433"/>
      <c r="F37" s="433"/>
      <c r="G37" s="457">
        <f>★入力シート!G55</f>
        <v>0</v>
      </c>
      <c r="H37" s="457"/>
      <c r="I37" s="457">
        <f>★入力シート!G56</f>
        <v>0</v>
      </c>
      <c r="J37" s="457"/>
      <c r="K37" s="286" t="s">
        <v>2</v>
      </c>
      <c r="L37" s="457">
        <f>★入力シート!G57</f>
        <v>0</v>
      </c>
      <c r="M37" s="457"/>
      <c r="N37" s="286" t="s">
        <v>28</v>
      </c>
      <c r="O37" s="460" t="s">
        <v>29</v>
      </c>
      <c r="P37" s="460"/>
      <c r="Q37" s="460"/>
      <c r="R37" s="460"/>
      <c r="S37" s="460"/>
      <c r="T37" s="460"/>
      <c r="U37" s="460"/>
      <c r="V37" s="460"/>
      <c r="W37" s="460"/>
      <c r="X37" s="460"/>
      <c r="Y37" s="460"/>
      <c r="Z37" s="460"/>
      <c r="AA37" s="460"/>
      <c r="AB37" s="460"/>
      <c r="AC37" s="460"/>
      <c r="AD37" s="460"/>
      <c r="AE37" s="460"/>
      <c r="AF37" s="460"/>
      <c r="AG37" s="461"/>
    </row>
    <row r="38" spans="1:33" ht="20.149999999999999" customHeight="1" x14ac:dyDescent="0.55000000000000004">
      <c r="A38" s="455"/>
      <c r="B38" s="433" t="s">
        <v>30</v>
      </c>
      <c r="C38" s="433"/>
      <c r="D38" s="433"/>
      <c r="E38" s="433"/>
      <c r="F38" s="433"/>
      <c r="G38" s="452">
        <f>★入力シート!G58</f>
        <v>0</v>
      </c>
      <c r="H38" s="453"/>
      <c r="I38" s="453"/>
      <c r="J38" s="453"/>
      <c r="K38" s="453"/>
      <c r="L38" s="453"/>
      <c r="M38" s="453"/>
      <c r="N38" s="453"/>
      <c r="O38" s="453"/>
      <c r="P38" s="453"/>
      <c r="Q38" s="453"/>
      <c r="R38" s="453"/>
      <c r="S38" s="453"/>
      <c r="T38" s="453"/>
      <c r="U38" s="453"/>
      <c r="V38" s="453"/>
      <c r="W38" s="453"/>
      <c r="X38" s="453"/>
      <c r="Y38" s="453"/>
      <c r="Z38" s="453"/>
      <c r="AA38" s="453"/>
      <c r="AB38" s="453"/>
      <c r="AC38" s="453"/>
      <c r="AD38" s="453"/>
      <c r="AE38" s="453"/>
      <c r="AF38" s="453"/>
      <c r="AG38" s="454"/>
    </row>
    <row r="39" spans="1:33" ht="20.149999999999999" customHeight="1" x14ac:dyDescent="0.55000000000000004">
      <c r="A39" s="455"/>
      <c r="B39" s="433" t="s">
        <v>31</v>
      </c>
      <c r="C39" s="433"/>
      <c r="D39" s="433"/>
      <c r="E39" s="433"/>
      <c r="F39" s="433"/>
      <c r="G39" s="452">
        <f>★入力シート!G59</f>
        <v>0</v>
      </c>
      <c r="H39" s="453"/>
      <c r="I39" s="453"/>
      <c r="J39" s="453"/>
      <c r="K39" s="453"/>
      <c r="L39" s="453"/>
      <c r="M39" s="453"/>
      <c r="N39" s="453"/>
      <c r="O39" s="453"/>
      <c r="P39" s="453"/>
      <c r="Q39" s="453"/>
      <c r="R39" s="453"/>
      <c r="S39" s="453"/>
      <c r="T39" s="453"/>
      <c r="U39" s="453"/>
      <c r="V39" s="453"/>
      <c r="W39" s="453"/>
      <c r="X39" s="453"/>
      <c r="Y39" s="453"/>
      <c r="Z39" s="453"/>
      <c r="AA39" s="453"/>
      <c r="AB39" s="453"/>
      <c r="AC39" s="453"/>
      <c r="AD39" s="453"/>
      <c r="AE39" s="453"/>
      <c r="AF39" s="453"/>
      <c r="AG39" s="454"/>
    </row>
    <row r="40" spans="1:33" ht="15" customHeight="1" x14ac:dyDescent="0.55000000000000004">
      <c r="A40" s="455"/>
      <c r="B40" s="433" t="s">
        <v>32</v>
      </c>
      <c r="C40" s="433"/>
      <c r="D40" s="433"/>
      <c r="E40" s="433"/>
      <c r="F40" s="433"/>
      <c r="G40" s="307" t="s">
        <v>33</v>
      </c>
      <c r="H40" s="308"/>
      <c r="I40" s="439">
        <f>★入力シート!G60</f>
        <v>0</v>
      </c>
      <c r="J40" s="439"/>
      <c r="K40" s="13" t="s">
        <v>34</v>
      </c>
      <c r="L40" s="13"/>
      <c r="M40" s="458"/>
      <c r="N40" s="458"/>
      <c r="O40" s="458"/>
      <c r="P40" s="458"/>
      <c r="Q40" s="458"/>
      <c r="R40" s="458"/>
      <c r="S40" s="458"/>
      <c r="T40" s="458"/>
      <c r="U40" s="458"/>
      <c r="V40" s="458"/>
      <c r="W40" s="458"/>
      <c r="X40" s="458"/>
      <c r="Y40" s="458"/>
      <c r="Z40" s="458"/>
      <c r="AA40" s="458"/>
      <c r="AB40" s="458"/>
      <c r="AC40" s="458"/>
      <c r="AD40" s="458"/>
      <c r="AE40" s="458"/>
      <c r="AF40" s="458"/>
      <c r="AG40" s="459"/>
    </row>
    <row r="41" spans="1:33" ht="15" customHeight="1" x14ac:dyDescent="0.55000000000000004">
      <c r="A41" s="455"/>
      <c r="B41" s="433" t="s">
        <v>35</v>
      </c>
      <c r="C41" s="433"/>
      <c r="D41" s="433"/>
      <c r="E41" s="433"/>
      <c r="F41" s="433"/>
      <c r="G41" s="437" t="s">
        <v>36</v>
      </c>
      <c r="H41" s="447"/>
      <c r="I41" s="448">
        <f>★入力シート!G63</f>
        <v>0</v>
      </c>
      <c r="J41" s="449"/>
      <c r="K41" s="449"/>
      <c r="L41" s="450"/>
      <c r="M41" s="451" t="s">
        <v>37</v>
      </c>
      <c r="N41" s="451"/>
      <c r="O41" s="436" t="s">
        <v>38</v>
      </c>
      <c r="P41" s="447"/>
      <c r="Q41" s="448">
        <f>★入力シート!G64</f>
        <v>0</v>
      </c>
      <c r="R41" s="449"/>
      <c r="S41" s="449"/>
      <c r="T41" s="450"/>
      <c r="U41" s="451" t="s">
        <v>37</v>
      </c>
      <c r="V41" s="451"/>
      <c r="W41" s="309" t="s">
        <v>39</v>
      </c>
      <c r="X41" s="307"/>
      <c r="Y41" s="448">
        <f>★入力シート!G65</f>
        <v>0</v>
      </c>
      <c r="Z41" s="449"/>
      <c r="AA41" s="449"/>
      <c r="AB41" s="450"/>
      <c r="AC41" s="451" t="s">
        <v>37</v>
      </c>
      <c r="AD41" s="451"/>
      <c r="AE41" s="451"/>
      <c r="AF41" s="451"/>
      <c r="AG41" s="436"/>
    </row>
    <row r="42" spans="1:33" ht="15" customHeight="1" x14ac:dyDescent="0.55000000000000004">
      <c r="A42" s="455"/>
      <c r="B42" s="433" t="s">
        <v>40</v>
      </c>
      <c r="C42" s="433"/>
      <c r="D42" s="433"/>
      <c r="E42" s="433"/>
      <c r="F42" s="433"/>
      <c r="G42" s="441">
        <f>★入力シート!G66</f>
        <v>0</v>
      </c>
      <c r="H42" s="442"/>
      <c r="I42" s="442"/>
      <c r="J42" s="442"/>
      <c r="K42" s="442"/>
      <c r="L42" s="442"/>
      <c r="M42" s="442"/>
      <c r="N42" s="442"/>
      <c r="O42" s="442"/>
      <c r="P42" s="442"/>
      <c r="Q42" s="442"/>
      <c r="R42" s="442"/>
      <c r="S42" s="442"/>
      <c r="T42" s="442"/>
      <c r="U42" s="442"/>
      <c r="V42" s="442"/>
      <c r="W42" s="442"/>
      <c r="X42" s="442"/>
      <c r="Y42" s="442"/>
      <c r="Z42" s="442"/>
      <c r="AA42" s="442"/>
      <c r="AB42" s="442"/>
      <c r="AC42" s="442"/>
      <c r="AD42" s="442"/>
      <c r="AE42" s="442"/>
      <c r="AF42" s="442"/>
      <c r="AG42" s="443"/>
    </row>
    <row r="43" spans="1:33" ht="15" customHeight="1" x14ac:dyDescent="0.55000000000000004">
      <c r="A43" s="455"/>
      <c r="B43" s="433"/>
      <c r="C43" s="433"/>
      <c r="D43" s="433"/>
      <c r="E43" s="433"/>
      <c r="F43" s="433"/>
      <c r="G43" s="444"/>
      <c r="H43" s="445"/>
      <c r="I43" s="445"/>
      <c r="J43" s="445"/>
      <c r="K43" s="445"/>
      <c r="L43" s="445"/>
      <c r="M43" s="445"/>
      <c r="N43" s="445"/>
      <c r="O43" s="445"/>
      <c r="P43" s="445"/>
      <c r="Q43" s="445"/>
      <c r="R43" s="445"/>
      <c r="S43" s="445"/>
      <c r="T43" s="445"/>
      <c r="U43" s="445"/>
      <c r="V43" s="445"/>
      <c r="W43" s="445"/>
      <c r="X43" s="445"/>
      <c r="Y43" s="445"/>
      <c r="Z43" s="445"/>
      <c r="AA43" s="445"/>
      <c r="AB43" s="445"/>
      <c r="AC43" s="445"/>
      <c r="AD43" s="445"/>
      <c r="AE43" s="445"/>
      <c r="AF43" s="445"/>
      <c r="AG43" s="446"/>
    </row>
    <row r="44" spans="1:33" ht="15" customHeight="1" x14ac:dyDescent="0.55000000000000004"/>
    <row r="45" spans="1:33" ht="15" customHeight="1" x14ac:dyDescent="0.55000000000000004">
      <c r="A45" s="438" t="s">
        <v>292</v>
      </c>
      <c r="B45" s="438"/>
      <c r="C45" s="438"/>
      <c r="D45" s="438"/>
      <c r="E45" s="438"/>
      <c r="F45" s="438"/>
      <c r="G45" s="438"/>
      <c r="H45" s="438"/>
      <c r="I45" s="438"/>
      <c r="J45" s="438"/>
      <c r="K45" s="438"/>
      <c r="L45" s="438"/>
      <c r="M45" s="438"/>
      <c r="N45" s="438"/>
      <c r="O45" s="438"/>
      <c r="P45" s="438"/>
      <c r="Q45" s="438"/>
      <c r="R45" s="438"/>
      <c r="S45" s="438"/>
      <c r="T45" s="438"/>
      <c r="U45" s="438"/>
      <c r="V45" s="438"/>
      <c r="W45" s="438"/>
      <c r="X45" s="438"/>
      <c r="Y45" s="438"/>
      <c r="Z45" s="438"/>
      <c r="AA45" s="438"/>
      <c r="AB45" s="438"/>
      <c r="AC45" s="438"/>
      <c r="AD45" s="438"/>
      <c r="AE45" s="438"/>
      <c r="AF45" s="438"/>
      <c r="AG45" s="438"/>
    </row>
    <row r="46" spans="1:33" ht="5.15" customHeight="1" x14ac:dyDescent="0.55000000000000004"/>
    <row r="47" spans="1:33" ht="20.149999999999999" customHeight="1" x14ac:dyDescent="0.55000000000000004">
      <c r="A47" s="307" t="s">
        <v>41</v>
      </c>
      <c r="B47" s="308"/>
      <c r="C47" s="308"/>
      <c r="D47" s="308"/>
      <c r="E47" s="308"/>
      <c r="F47" s="309"/>
      <c r="G47" s="307" t="s">
        <v>1</v>
      </c>
      <c r="H47" s="308"/>
      <c r="I47" s="439">
        <f>★入力シート!G70</f>
        <v>0</v>
      </c>
      <c r="J47" s="439"/>
      <c r="K47" s="13" t="s">
        <v>2</v>
      </c>
      <c r="L47" s="439">
        <f>★入力シート!G71</f>
        <v>0</v>
      </c>
      <c r="M47" s="439"/>
      <c r="N47" s="13" t="s">
        <v>3</v>
      </c>
      <c r="O47" s="439">
        <f>★入力シート!G72</f>
        <v>0</v>
      </c>
      <c r="P47" s="439"/>
      <c r="Q47" s="13" t="s">
        <v>4</v>
      </c>
      <c r="R47" s="282" t="s">
        <v>42</v>
      </c>
      <c r="S47" s="308" t="s">
        <v>1</v>
      </c>
      <c r="T47" s="440"/>
      <c r="U47" s="439">
        <f>★入力シート!G73</f>
        <v>0</v>
      </c>
      <c r="V47" s="439"/>
      <c r="W47" s="13" t="s">
        <v>2</v>
      </c>
      <c r="X47" s="439">
        <f>★入力シート!G74</f>
        <v>0</v>
      </c>
      <c r="Y47" s="439"/>
      <c r="Z47" s="13" t="s">
        <v>3</v>
      </c>
      <c r="AA47" s="439">
        <f>★入力シート!G75</f>
        <v>0</v>
      </c>
      <c r="AB47" s="439"/>
      <c r="AC47" s="13" t="s">
        <v>4</v>
      </c>
      <c r="AD47" s="308"/>
      <c r="AE47" s="308"/>
      <c r="AF47" s="308"/>
      <c r="AG47" s="309"/>
    </row>
    <row r="48" spans="1:33" ht="20.149999999999999" customHeight="1" x14ac:dyDescent="0.55000000000000004">
      <c r="A48" s="433" t="s">
        <v>43</v>
      </c>
      <c r="B48" s="433"/>
      <c r="C48" s="433"/>
      <c r="D48" s="433"/>
      <c r="E48" s="433"/>
      <c r="F48" s="433"/>
      <c r="G48" s="434">
        <f>★入力シート!G76</f>
        <v>0</v>
      </c>
      <c r="H48" s="434"/>
      <c r="I48" s="434"/>
      <c r="J48" s="434"/>
      <c r="K48" s="434"/>
      <c r="L48" s="434"/>
      <c r="M48" s="434"/>
      <c r="N48" s="434"/>
      <c r="O48" s="434"/>
      <c r="P48" s="434"/>
      <c r="Q48" s="435"/>
      <c r="R48" s="436" t="s">
        <v>44</v>
      </c>
      <c r="S48" s="437"/>
      <c r="T48" s="437"/>
      <c r="U48" s="437"/>
      <c r="V48" s="437"/>
      <c r="W48" s="437"/>
      <c r="X48" s="437"/>
      <c r="Y48" s="437"/>
      <c r="Z48" s="437"/>
      <c r="AA48" s="437"/>
      <c r="AB48" s="437"/>
      <c r="AC48" s="437"/>
      <c r="AD48" s="437"/>
      <c r="AE48" s="437"/>
      <c r="AF48" s="437"/>
      <c r="AG48" s="437"/>
    </row>
    <row r="49" ht="15" customHeight="1" x14ac:dyDescent="0.55000000000000004"/>
  </sheetData>
  <mergeCells count="92">
    <mergeCell ref="A4:AG4"/>
    <mergeCell ref="A1:AG1"/>
    <mergeCell ref="W2:X2"/>
    <mergeCell ref="Y2:Z2"/>
    <mergeCell ref="AB2:AC2"/>
    <mergeCell ref="AE2:AF2"/>
    <mergeCell ref="O6:O10"/>
    <mergeCell ref="P6:S7"/>
    <mergeCell ref="U6:AG6"/>
    <mergeCell ref="T7:AG7"/>
    <mergeCell ref="P8:S8"/>
    <mergeCell ref="T8:AG8"/>
    <mergeCell ref="P9:S9"/>
    <mergeCell ref="P10:S10"/>
    <mergeCell ref="T10:AG10"/>
    <mergeCell ref="T9:AG9"/>
    <mergeCell ref="A24:D25"/>
    <mergeCell ref="F24:AG24"/>
    <mergeCell ref="E25:AG25"/>
    <mergeCell ref="A12:AF12"/>
    <mergeCell ref="A14:AG15"/>
    <mergeCell ref="A17:AG17"/>
    <mergeCell ref="C20:G20"/>
    <mergeCell ref="J20:Q20"/>
    <mergeCell ref="T20:V20"/>
    <mergeCell ref="X20:AE20"/>
    <mergeCell ref="B21:AG21"/>
    <mergeCell ref="A22:D22"/>
    <mergeCell ref="E22:AG22"/>
    <mergeCell ref="A23:D23"/>
    <mergeCell ref="E23:AG23"/>
    <mergeCell ref="A26:D26"/>
    <mergeCell ref="E26:P26"/>
    <mergeCell ref="Q26:T27"/>
    <mergeCell ref="U26:AG27"/>
    <mergeCell ref="A27:D27"/>
    <mergeCell ref="E27:P27"/>
    <mergeCell ref="A29:AG29"/>
    <mergeCell ref="A31:A34"/>
    <mergeCell ref="B31:F32"/>
    <mergeCell ref="H31:AG31"/>
    <mergeCell ref="G32:AG32"/>
    <mergeCell ref="B33:F33"/>
    <mergeCell ref="G33:R33"/>
    <mergeCell ref="S33:V34"/>
    <mergeCell ref="W33:AG34"/>
    <mergeCell ref="B34:F34"/>
    <mergeCell ref="G34:R34"/>
    <mergeCell ref="A35:A43"/>
    <mergeCell ref="B35:F35"/>
    <mergeCell ref="G35:AG35"/>
    <mergeCell ref="B36:F36"/>
    <mergeCell ref="G36:AG36"/>
    <mergeCell ref="B37:F37"/>
    <mergeCell ref="G37:H37"/>
    <mergeCell ref="I37:J37"/>
    <mergeCell ref="L37:M37"/>
    <mergeCell ref="B40:F40"/>
    <mergeCell ref="G40:H40"/>
    <mergeCell ref="I40:J40"/>
    <mergeCell ref="M40:AG40"/>
    <mergeCell ref="O37:AG37"/>
    <mergeCell ref="B38:F38"/>
    <mergeCell ref="G38:AG38"/>
    <mergeCell ref="B39:F39"/>
    <mergeCell ref="G39:AG39"/>
    <mergeCell ref="U41:V41"/>
    <mergeCell ref="W41:X41"/>
    <mergeCell ref="Y41:AB41"/>
    <mergeCell ref="AC41:AG41"/>
    <mergeCell ref="B42:F43"/>
    <mergeCell ref="G42:AG43"/>
    <mergeCell ref="B41:F41"/>
    <mergeCell ref="G41:H41"/>
    <mergeCell ref="I41:L41"/>
    <mergeCell ref="M41:N41"/>
    <mergeCell ref="O41:P41"/>
    <mergeCell ref="Q41:T41"/>
    <mergeCell ref="AD47:AG47"/>
    <mergeCell ref="A48:F48"/>
    <mergeCell ref="G48:Q48"/>
    <mergeCell ref="R48:AG48"/>
    <mergeCell ref="A45:AG45"/>
    <mergeCell ref="A47:F47"/>
    <mergeCell ref="G47:H47"/>
    <mergeCell ref="I47:J47"/>
    <mergeCell ref="L47:M47"/>
    <mergeCell ref="O47:P47"/>
    <mergeCell ref="S47:T47"/>
    <mergeCell ref="U47:V47"/>
    <mergeCell ref="X47:Y47"/>
    <mergeCell ref="AA47:AB47"/>
  </mergeCells>
  <phoneticPr fontId="1"/>
  <pageMargins left="0.78740157480314965" right="0.78740157480314965" top="0.78740157480314965" bottom="0.78740157480314965" header="0" footer="0"/>
  <pageSetup paperSize="9" scale="90" orientation="portrait" blackAndWhite="1"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theme="9" tint="0.39997558519241921"/>
  </sheetPr>
  <dimension ref="A1:AG51"/>
  <sheetViews>
    <sheetView view="pageBreakPreview" zoomScaleNormal="100" zoomScaleSheetLayoutView="100" workbookViewId="0">
      <selection sqref="A1:AG1"/>
    </sheetView>
  </sheetViews>
  <sheetFormatPr defaultColWidth="2.58203125" defaultRowHeight="17.149999999999999" customHeight="1" x14ac:dyDescent="0.55000000000000004"/>
  <cols>
    <col min="1" max="33" width="2.58203125" style="28"/>
    <col min="34" max="34" width="1.58203125" style="28" customWidth="1"/>
    <col min="35" max="36" width="2.58203125" style="28"/>
    <col min="37" max="37" width="8.5" style="28" bestFit="1" customWidth="1"/>
    <col min="38" max="39" width="2.58203125" style="28"/>
    <col min="40" max="40" width="3.08203125" style="28" customWidth="1"/>
    <col min="41" max="16384" width="2.58203125" style="28"/>
  </cols>
  <sheetData>
    <row r="1" spans="1:33" ht="15" customHeight="1" x14ac:dyDescent="0.55000000000000004">
      <c r="A1" s="537" t="s">
        <v>97</v>
      </c>
      <c r="B1" s="537"/>
      <c r="C1" s="537"/>
      <c r="D1" s="537"/>
      <c r="E1" s="537"/>
      <c r="F1" s="537"/>
      <c r="G1" s="537"/>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G1" s="537"/>
    </row>
    <row r="2" spans="1:33" ht="15" customHeight="1" x14ac:dyDescent="0.55000000000000004">
      <c r="W2" s="538" t="s">
        <v>1</v>
      </c>
      <c r="X2" s="538"/>
      <c r="Y2" s="520"/>
      <c r="Z2" s="520"/>
      <c r="AA2" s="28" t="s">
        <v>2</v>
      </c>
      <c r="AB2" s="520"/>
      <c r="AC2" s="520"/>
      <c r="AD2" s="28" t="s">
        <v>3</v>
      </c>
      <c r="AE2" s="520"/>
      <c r="AF2" s="520"/>
      <c r="AG2" s="28" t="s">
        <v>4</v>
      </c>
    </row>
    <row r="3" spans="1:33" ht="15" customHeight="1" x14ac:dyDescent="0.55000000000000004"/>
    <row r="4" spans="1:33" ht="15" customHeight="1" x14ac:dyDescent="0.55000000000000004">
      <c r="A4" s="537" t="s">
        <v>5</v>
      </c>
      <c r="B4" s="537"/>
      <c r="C4" s="537"/>
      <c r="D4" s="537"/>
      <c r="E4" s="537"/>
      <c r="F4" s="537"/>
      <c r="G4" s="537"/>
      <c r="H4" s="537"/>
      <c r="I4" s="537"/>
      <c r="J4" s="537"/>
      <c r="K4" s="537"/>
      <c r="L4" s="537"/>
      <c r="M4" s="537"/>
      <c r="N4" s="537"/>
      <c r="O4" s="537"/>
      <c r="P4" s="537"/>
      <c r="Q4" s="537"/>
      <c r="R4" s="537"/>
      <c r="S4" s="537"/>
      <c r="T4" s="537"/>
      <c r="U4" s="537"/>
      <c r="V4" s="537"/>
      <c r="W4" s="537"/>
      <c r="X4" s="537"/>
      <c r="Y4" s="537"/>
      <c r="Z4" s="537"/>
      <c r="AA4" s="537"/>
      <c r="AB4" s="537"/>
      <c r="AC4" s="537"/>
      <c r="AD4" s="537"/>
      <c r="AE4" s="537"/>
      <c r="AF4" s="537"/>
      <c r="AG4" s="537"/>
    </row>
    <row r="5" spans="1:33" ht="15" customHeight="1" x14ac:dyDescent="0.55000000000000004">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row>
    <row r="6" spans="1:33" ht="15" customHeight="1" x14ac:dyDescent="0.55000000000000004">
      <c r="A6" s="29"/>
      <c r="B6" s="29"/>
      <c r="C6" s="29"/>
      <c r="D6" s="29"/>
      <c r="E6" s="29"/>
      <c r="F6" s="29"/>
      <c r="G6" s="29"/>
      <c r="H6" s="29"/>
      <c r="I6" s="29"/>
      <c r="J6" s="29"/>
      <c r="K6" s="29"/>
      <c r="L6" s="29"/>
      <c r="M6" s="29"/>
      <c r="N6" s="29"/>
      <c r="O6" s="615" t="s">
        <v>67</v>
      </c>
      <c r="P6" s="587" t="s">
        <v>7</v>
      </c>
      <c r="Q6" s="587"/>
      <c r="R6" s="587"/>
      <c r="S6" s="575"/>
      <c r="T6" s="4" t="s">
        <v>8</v>
      </c>
      <c r="U6" s="563" t="str">
        <f>IF(★入力シート!G18="○",★入力シート!G6,IF(★入力シート!G18="✕",★入力シート!G20,""))</f>
        <v/>
      </c>
      <c r="V6" s="563"/>
      <c r="W6" s="563"/>
      <c r="X6" s="563"/>
      <c r="Y6" s="563"/>
      <c r="Z6" s="563"/>
      <c r="AA6" s="563"/>
      <c r="AB6" s="563"/>
      <c r="AC6" s="563"/>
      <c r="AD6" s="563"/>
      <c r="AE6" s="563"/>
      <c r="AF6" s="563"/>
      <c r="AG6" s="564"/>
    </row>
    <row r="7" spans="1:33" ht="20.149999999999999" customHeight="1" x14ac:dyDescent="0.55000000000000004">
      <c r="A7" s="29"/>
      <c r="B7" s="29"/>
      <c r="C7" s="29"/>
      <c r="D7" s="29"/>
      <c r="E7" s="29"/>
      <c r="F7" s="29"/>
      <c r="G7" s="29"/>
      <c r="H7" s="29"/>
      <c r="I7" s="29"/>
      <c r="J7" s="29"/>
      <c r="K7" s="29"/>
      <c r="L7" s="29"/>
      <c r="M7" s="29"/>
      <c r="N7" s="29"/>
      <c r="O7" s="616"/>
      <c r="P7" s="587"/>
      <c r="Q7" s="587"/>
      <c r="R7" s="587"/>
      <c r="S7" s="587"/>
      <c r="T7" s="565" t="str">
        <f>IF(★入力シート!G18="○",★入力シート!G7,IF(★入力シート!G18="✕",★入力シート!G21,""))</f>
        <v/>
      </c>
      <c r="U7" s="566"/>
      <c r="V7" s="566"/>
      <c r="W7" s="566"/>
      <c r="X7" s="566"/>
      <c r="Y7" s="566"/>
      <c r="Z7" s="566"/>
      <c r="AA7" s="566"/>
      <c r="AB7" s="566"/>
      <c r="AC7" s="566"/>
      <c r="AD7" s="566"/>
      <c r="AE7" s="566"/>
      <c r="AF7" s="566"/>
      <c r="AG7" s="567"/>
    </row>
    <row r="8" spans="1:33" ht="20.149999999999999" customHeight="1" x14ac:dyDescent="0.55000000000000004">
      <c r="A8" s="29"/>
      <c r="B8" s="29"/>
      <c r="C8" s="29"/>
      <c r="D8" s="29"/>
      <c r="E8" s="29"/>
      <c r="F8" s="29"/>
      <c r="G8" s="29"/>
      <c r="H8" s="29"/>
      <c r="I8" s="29"/>
      <c r="J8" s="29"/>
      <c r="K8" s="29"/>
      <c r="L8" s="29"/>
      <c r="M8" s="29"/>
      <c r="N8" s="29"/>
      <c r="O8" s="617"/>
      <c r="P8" s="618" t="s">
        <v>10</v>
      </c>
      <c r="Q8" s="618"/>
      <c r="R8" s="618"/>
      <c r="S8" s="618"/>
      <c r="T8" s="550" t="str">
        <f>IF(★入力シート!G18="○",★入力シート!G9,IF(★入力シート!G18="✕",★入力シート!G23,""))</f>
        <v/>
      </c>
      <c r="U8" s="551"/>
      <c r="V8" s="551"/>
      <c r="W8" s="551"/>
      <c r="X8" s="551"/>
      <c r="Y8" s="551"/>
      <c r="Z8" s="551"/>
      <c r="AA8" s="551"/>
      <c r="AB8" s="551"/>
      <c r="AC8" s="551"/>
      <c r="AD8" s="551"/>
      <c r="AE8" s="551"/>
      <c r="AF8" s="551"/>
      <c r="AG8" s="552"/>
    </row>
    <row r="9" spans="1:33" ht="15" customHeight="1" x14ac:dyDescent="0.55000000000000004">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row>
    <row r="10" spans="1:33" ht="15" customHeight="1" x14ac:dyDescent="0.55000000000000004">
      <c r="A10" s="614" t="s">
        <v>336</v>
      </c>
      <c r="B10" s="614"/>
      <c r="C10" s="614"/>
      <c r="D10" s="614"/>
      <c r="E10" s="614"/>
      <c r="F10" s="614"/>
      <c r="G10" s="614"/>
      <c r="H10" s="614"/>
      <c r="I10" s="614"/>
      <c r="J10" s="614"/>
      <c r="K10" s="614"/>
      <c r="L10" s="614"/>
      <c r="M10" s="614"/>
      <c r="N10" s="614"/>
      <c r="O10" s="614"/>
      <c r="P10" s="614"/>
      <c r="Q10" s="614"/>
      <c r="R10" s="614"/>
      <c r="S10" s="614"/>
      <c r="T10" s="614"/>
      <c r="U10" s="614"/>
      <c r="V10" s="614"/>
      <c r="W10" s="614"/>
      <c r="X10" s="614"/>
      <c r="Y10" s="614"/>
      <c r="Z10" s="614"/>
      <c r="AA10" s="614"/>
      <c r="AB10" s="614"/>
      <c r="AC10" s="614"/>
      <c r="AD10" s="614"/>
      <c r="AE10" s="614"/>
      <c r="AF10" s="614"/>
    </row>
    <row r="11" spans="1:33" ht="15" customHeight="1" x14ac:dyDescent="0.55000000000000004"/>
    <row r="12" spans="1:33" ht="15" customHeight="1" x14ac:dyDescent="0.55000000000000004">
      <c r="A12" s="545" t="s">
        <v>337</v>
      </c>
      <c r="B12" s="545"/>
      <c r="C12" s="545"/>
      <c r="D12" s="545"/>
      <c r="E12" s="545"/>
      <c r="F12" s="545"/>
      <c r="G12" s="545"/>
      <c r="H12" s="545"/>
      <c r="I12" s="545"/>
      <c r="J12" s="545"/>
      <c r="K12" s="545"/>
      <c r="L12" s="545"/>
      <c r="M12" s="545"/>
      <c r="N12" s="545"/>
      <c r="O12" s="545"/>
      <c r="P12" s="545"/>
      <c r="Q12" s="545"/>
      <c r="R12" s="545"/>
      <c r="S12" s="545"/>
      <c r="T12" s="545"/>
      <c r="U12" s="545"/>
      <c r="V12" s="545"/>
      <c r="W12" s="545"/>
      <c r="X12" s="545"/>
      <c r="Y12" s="545"/>
      <c r="Z12" s="545"/>
      <c r="AA12" s="545"/>
      <c r="AB12" s="545"/>
      <c r="AC12" s="545"/>
      <c r="AD12" s="545"/>
      <c r="AE12" s="545"/>
      <c r="AF12" s="545"/>
      <c r="AG12" s="545"/>
    </row>
    <row r="13" spans="1:33" ht="15" customHeight="1" x14ac:dyDescent="0.55000000000000004">
      <c r="A13" s="545"/>
      <c r="B13" s="545"/>
      <c r="C13" s="545"/>
      <c r="D13" s="545"/>
      <c r="E13" s="545"/>
      <c r="F13" s="545"/>
      <c r="G13" s="545"/>
      <c r="H13" s="545"/>
      <c r="I13" s="545"/>
      <c r="J13" s="545"/>
      <c r="K13" s="545"/>
      <c r="L13" s="545"/>
      <c r="M13" s="545"/>
      <c r="N13" s="545"/>
      <c r="O13" s="545"/>
      <c r="P13" s="545"/>
      <c r="Q13" s="545"/>
      <c r="R13" s="545"/>
      <c r="S13" s="545"/>
      <c r="T13" s="545"/>
      <c r="U13" s="545"/>
      <c r="V13" s="545"/>
      <c r="W13" s="545"/>
      <c r="X13" s="545"/>
      <c r="Y13" s="545"/>
      <c r="Z13" s="545"/>
      <c r="AA13" s="545"/>
      <c r="AB13" s="545"/>
      <c r="AC13" s="545"/>
      <c r="AD13" s="545"/>
      <c r="AE13" s="545"/>
      <c r="AF13" s="545"/>
      <c r="AG13" s="545"/>
    </row>
    <row r="14" spans="1:33" ht="15" customHeight="1" x14ac:dyDescent="0.55000000000000004">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row>
    <row r="15" spans="1:33" ht="15" customHeight="1" x14ac:dyDescent="0.55000000000000004">
      <c r="A15" s="538" t="s">
        <v>49</v>
      </c>
      <c r="B15" s="538"/>
      <c r="C15" s="538"/>
      <c r="D15" s="538"/>
      <c r="E15" s="538"/>
      <c r="F15" s="538"/>
      <c r="G15" s="538"/>
      <c r="H15" s="538"/>
      <c r="I15" s="538"/>
      <c r="J15" s="538"/>
      <c r="K15" s="538"/>
      <c r="L15" s="538"/>
      <c r="M15" s="538"/>
      <c r="N15" s="538"/>
      <c r="O15" s="538"/>
      <c r="P15" s="538"/>
      <c r="Q15" s="538"/>
      <c r="R15" s="538"/>
      <c r="S15" s="538"/>
      <c r="T15" s="538"/>
      <c r="U15" s="538"/>
      <c r="V15" s="538"/>
      <c r="W15" s="538"/>
      <c r="X15" s="538"/>
      <c r="Y15" s="538"/>
      <c r="Z15" s="538"/>
      <c r="AA15" s="538"/>
      <c r="AB15" s="538"/>
      <c r="AC15" s="538"/>
      <c r="AD15" s="538"/>
      <c r="AE15" s="538"/>
      <c r="AF15" s="538"/>
      <c r="AG15" s="538"/>
    </row>
    <row r="16" spans="1:33" ht="15" customHeight="1" x14ac:dyDescent="0.55000000000000004">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row>
    <row r="17" spans="1:33" ht="15" customHeight="1" x14ac:dyDescent="0.55000000000000004">
      <c r="A17" s="537" t="s">
        <v>70</v>
      </c>
      <c r="B17" s="537"/>
      <c r="C17" s="537"/>
      <c r="D17" s="537"/>
      <c r="E17" s="537"/>
      <c r="F17" s="537"/>
      <c r="G17" s="537"/>
      <c r="H17" s="537"/>
      <c r="I17" s="537"/>
      <c r="J17" s="537"/>
      <c r="K17" s="537"/>
      <c r="L17" s="537"/>
      <c r="M17" s="537"/>
      <c r="N17" s="537"/>
      <c r="O17" s="537"/>
      <c r="P17" s="537"/>
      <c r="Q17" s="537"/>
      <c r="R17" s="537"/>
      <c r="S17" s="537"/>
      <c r="T17" s="537"/>
      <c r="U17" s="537"/>
      <c r="V17" s="537"/>
      <c r="W17" s="537"/>
      <c r="X17" s="537"/>
      <c r="Y17" s="537"/>
      <c r="Z17" s="537"/>
      <c r="AA17" s="537"/>
      <c r="AB17" s="537"/>
      <c r="AC17" s="537"/>
      <c r="AD17" s="537"/>
      <c r="AE17" s="537"/>
      <c r="AF17" s="537"/>
      <c r="AG17" s="537"/>
    </row>
    <row r="18" spans="1:33" ht="5.15" customHeight="1" x14ac:dyDescent="0.55000000000000004">
      <c r="A18" s="29"/>
      <c r="B18" s="29"/>
      <c r="C18" s="29"/>
      <c r="D18" s="29"/>
      <c r="E18" s="29"/>
      <c r="F18" s="29"/>
      <c r="G18" s="29"/>
      <c r="H18" s="29"/>
      <c r="I18" s="29"/>
    </row>
    <row r="19" spans="1:33" ht="15" customHeight="1" x14ac:dyDescent="0.55000000000000004">
      <c r="A19" s="29"/>
      <c r="B19" s="29"/>
      <c r="C19" s="29"/>
      <c r="D19" s="29"/>
      <c r="E19" s="29"/>
      <c r="F19" s="29"/>
      <c r="G19" s="29"/>
      <c r="H19" s="29"/>
      <c r="I19" s="29"/>
      <c r="J19" s="553">
        <f>★入力シート!G53</f>
        <v>0</v>
      </c>
      <c r="K19" s="553"/>
      <c r="L19" s="553"/>
      <c r="M19" s="553"/>
      <c r="N19" s="553"/>
      <c r="O19" s="553"/>
      <c r="P19" s="553"/>
      <c r="Q19" s="553"/>
      <c r="R19" s="553"/>
      <c r="S19" s="553"/>
      <c r="T19" s="553"/>
      <c r="U19" s="574" t="s">
        <v>59</v>
      </c>
      <c r="V19" s="574"/>
      <c r="W19" s="574"/>
      <c r="X19" s="574"/>
      <c r="Y19" s="574"/>
      <c r="Z19" s="574"/>
    </row>
    <row r="20" spans="1:33" ht="15" customHeight="1" x14ac:dyDescent="0.55000000000000004">
      <c r="A20" s="29"/>
      <c r="B20" s="29"/>
      <c r="C20" s="29"/>
      <c r="D20" s="29"/>
      <c r="E20" s="29"/>
      <c r="F20" s="29"/>
      <c r="G20" s="29"/>
      <c r="H20" s="29"/>
      <c r="I20" s="29"/>
    </row>
    <row r="21" spans="1:33" ht="15" customHeight="1" x14ac:dyDescent="0.55000000000000004">
      <c r="A21" s="537" t="s">
        <v>98</v>
      </c>
      <c r="B21" s="537"/>
      <c r="C21" s="537"/>
      <c r="D21" s="537"/>
      <c r="E21" s="537"/>
      <c r="F21" s="537"/>
      <c r="G21" s="537"/>
      <c r="H21" s="537"/>
      <c r="I21" s="537"/>
      <c r="J21" s="537"/>
      <c r="K21" s="537"/>
      <c r="L21" s="537"/>
      <c r="M21" s="537"/>
      <c r="N21" s="537"/>
      <c r="O21" s="537"/>
      <c r="P21" s="537"/>
      <c r="Q21" s="537"/>
      <c r="R21" s="537"/>
      <c r="S21" s="537"/>
      <c r="T21" s="537"/>
      <c r="U21" s="537"/>
      <c r="V21" s="537"/>
      <c r="W21" s="537"/>
      <c r="X21" s="537"/>
      <c r="Y21" s="537"/>
      <c r="Z21" s="537"/>
      <c r="AA21" s="537"/>
      <c r="AB21" s="537"/>
      <c r="AC21" s="537"/>
      <c r="AD21" s="537"/>
      <c r="AE21" s="537"/>
      <c r="AF21" s="537"/>
      <c r="AG21" s="537"/>
    </row>
    <row r="22" spans="1:33" ht="5.15" customHeight="1" x14ac:dyDescent="0.55000000000000004">
      <c r="A22" s="29"/>
      <c r="B22" s="29"/>
      <c r="C22" s="29"/>
      <c r="D22" s="29"/>
      <c r="E22" s="29"/>
      <c r="F22" s="29"/>
      <c r="G22" s="29"/>
      <c r="H22" s="29"/>
      <c r="I22" s="29"/>
    </row>
    <row r="23" spans="1:33" ht="30" customHeight="1" x14ac:dyDescent="0.55000000000000004">
      <c r="A23" s="29"/>
      <c r="B23" s="29"/>
      <c r="D23" s="569" t="s">
        <v>99</v>
      </c>
      <c r="E23" s="570"/>
      <c r="F23" s="806"/>
      <c r="G23" s="809">
        <f>MOD(ROUNDDOWN((★入力シート!G225+★入力シート!G226+★入力シート!G227)/1000000,0),10)</f>
        <v>0</v>
      </c>
      <c r="H23" s="810"/>
      <c r="I23" s="31"/>
      <c r="J23" s="809">
        <f>MOD(ROUNDDOWN((★入力シート!G225+★入力シート!G226+★入力シート!G227)/100000,0),10)</f>
        <v>0</v>
      </c>
      <c r="K23" s="810"/>
      <c r="L23" s="31"/>
      <c r="M23" s="809">
        <f>MOD(ROUNDDOWN((★入力シート!G225+★入力シート!G226+★入力シート!G227)/10000,0),10)</f>
        <v>0</v>
      </c>
      <c r="N23" s="810"/>
      <c r="O23" s="31"/>
      <c r="P23" s="809">
        <f>MOD(ROUNDDOWN((★入力シート!G225+★入力シート!G226+★入力シート!G227)/1000,0),10)</f>
        <v>0</v>
      </c>
      <c r="Q23" s="810"/>
      <c r="R23" s="31"/>
      <c r="S23" s="792">
        <v>0</v>
      </c>
      <c r="T23" s="793"/>
      <c r="U23" s="31"/>
      <c r="V23" s="792">
        <v>0</v>
      </c>
      <c r="W23" s="793"/>
      <c r="X23" s="31"/>
      <c r="Y23" s="792">
        <v>0</v>
      </c>
      <c r="Z23" s="793"/>
      <c r="AA23" s="31"/>
    </row>
    <row r="24" spans="1:33" ht="30" customHeight="1" x14ac:dyDescent="0.55000000000000004">
      <c r="A24" s="29"/>
      <c r="B24" s="29"/>
      <c r="D24" s="573"/>
      <c r="E24" s="574"/>
      <c r="F24" s="595"/>
      <c r="G24" s="811"/>
      <c r="H24" s="812"/>
      <c r="I24" s="32" t="s">
        <v>100</v>
      </c>
      <c r="J24" s="811"/>
      <c r="K24" s="812"/>
      <c r="L24" s="32" t="s">
        <v>101</v>
      </c>
      <c r="M24" s="811"/>
      <c r="N24" s="812"/>
      <c r="O24" s="32" t="s">
        <v>102</v>
      </c>
      <c r="P24" s="811"/>
      <c r="Q24" s="812"/>
      <c r="R24" s="32" t="s">
        <v>103</v>
      </c>
      <c r="S24" s="794"/>
      <c r="T24" s="795"/>
      <c r="U24" s="32" t="s">
        <v>100</v>
      </c>
      <c r="V24" s="794"/>
      <c r="W24" s="795"/>
      <c r="X24" s="32" t="s">
        <v>101</v>
      </c>
      <c r="Y24" s="794"/>
      <c r="Z24" s="795"/>
      <c r="AA24" s="32" t="s">
        <v>44</v>
      </c>
    </row>
    <row r="25" spans="1:33" ht="15" customHeight="1" x14ac:dyDescent="0.55000000000000004">
      <c r="A25" s="29"/>
      <c r="B25" s="29"/>
      <c r="C25" s="29"/>
      <c r="D25" s="29"/>
      <c r="E25" s="29"/>
      <c r="F25" s="29"/>
      <c r="G25" s="29"/>
      <c r="H25" s="29"/>
      <c r="I25" s="29"/>
    </row>
    <row r="26" spans="1:33" ht="15" customHeight="1" x14ac:dyDescent="0.55000000000000004">
      <c r="A26" s="537" t="s">
        <v>104</v>
      </c>
      <c r="B26" s="537"/>
      <c r="C26" s="537"/>
      <c r="D26" s="537"/>
      <c r="E26" s="537"/>
      <c r="F26" s="537"/>
      <c r="G26" s="537"/>
      <c r="H26" s="537"/>
      <c r="I26" s="537"/>
      <c r="J26" s="537"/>
      <c r="K26" s="537"/>
      <c r="L26" s="537"/>
      <c r="M26" s="537"/>
      <c r="N26" s="537"/>
      <c r="O26" s="537"/>
      <c r="P26" s="537"/>
      <c r="Q26" s="537"/>
      <c r="R26" s="537"/>
      <c r="S26" s="537"/>
      <c r="T26" s="537"/>
      <c r="U26" s="537"/>
      <c r="V26" s="537"/>
      <c r="W26" s="537"/>
      <c r="X26" s="537"/>
      <c r="Y26" s="537"/>
      <c r="Z26" s="537"/>
      <c r="AA26" s="537"/>
      <c r="AB26" s="537"/>
      <c r="AC26" s="537"/>
      <c r="AD26" s="537"/>
      <c r="AE26" s="537"/>
      <c r="AF26" s="537"/>
      <c r="AG26" s="537"/>
    </row>
    <row r="27" spans="1:33" ht="5.15" customHeight="1" x14ac:dyDescent="0.55000000000000004">
      <c r="A27" s="29"/>
      <c r="B27" s="29"/>
      <c r="C27" s="29"/>
      <c r="D27" s="29"/>
      <c r="E27" s="29"/>
      <c r="F27" s="29"/>
      <c r="G27" s="29"/>
      <c r="H27" s="29"/>
      <c r="I27" s="29"/>
    </row>
    <row r="28" spans="1:33" ht="5.15" customHeight="1" x14ac:dyDescent="0.55000000000000004">
      <c r="A28" s="29"/>
      <c r="B28" s="29"/>
      <c r="C28" s="29"/>
      <c r="D28" s="797" t="s">
        <v>105</v>
      </c>
      <c r="E28" s="798"/>
      <c r="F28" s="799"/>
      <c r="G28" s="569" t="s">
        <v>106</v>
      </c>
      <c r="H28" s="570"/>
      <c r="I28" s="570"/>
      <c r="J28" s="570"/>
      <c r="K28" s="806"/>
      <c r="L28" s="33"/>
      <c r="M28" s="33"/>
      <c r="N28" s="33"/>
      <c r="O28" s="33"/>
      <c r="P28" s="33"/>
      <c r="Q28" s="33"/>
      <c r="R28" s="33"/>
      <c r="S28" s="33"/>
      <c r="T28" s="33"/>
      <c r="U28" s="33"/>
      <c r="V28" s="33"/>
      <c r="W28" s="33"/>
      <c r="X28" s="33"/>
      <c r="Y28" s="33"/>
      <c r="Z28" s="33"/>
      <c r="AA28" s="31"/>
    </row>
    <row r="29" spans="1:33" ht="20.149999999999999" customHeight="1" x14ac:dyDescent="0.55000000000000004">
      <c r="A29" s="29"/>
      <c r="B29" s="29"/>
      <c r="C29" s="29"/>
      <c r="D29" s="800"/>
      <c r="E29" s="801"/>
      <c r="F29" s="802"/>
      <c r="G29" s="571"/>
      <c r="H29" s="572"/>
      <c r="I29" s="572"/>
      <c r="J29" s="572"/>
      <c r="K29" s="791"/>
      <c r="L29" s="807"/>
      <c r="M29" s="807"/>
      <c r="N29" s="807"/>
      <c r="O29" s="807"/>
      <c r="P29" s="807"/>
      <c r="Q29" s="152" t="s">
        <v>366</v>
      </c>
      <c r="R29" s="572" t="s">
        <v>107</v>
      </c>
      <c r="S29" s="572"/>
      <c r="T29" s="807"/>
      <c r="U29" s="807"/>
      <c r="V29" s="807"/>
      <c r="W29" s="807"/>
      <c r="X29" s="807"/>
      <c r="Y29" s="152" t="s">
        <v>366</v>
      </c>
      <c r="Z29" s="572" t="s">
        <v>108</v>
      </c>
      <c r="AA29" s="791"/>
    </row>
    <row r="30" spans="1:33" ht="5.15" customHeight="1" x14ac:dyDescent="0.55000000000000004">
      <c r="A30" s="29"/>
      <c r="B30" s="29"/>
      <c r="C30" s="29"/>
      <c r="D30" s="800"/>
      <c r="E30" s="801"/>
      <c r="F30" s="802"/>
      <c r="G30" s="571"/>
      <c r="H30" s="572"/>
      <c r="I30" s="572"/>
      <c r="J30" s="572"/>
      <c r="K30" s="791"/>
      <c r="L30" s="807"/>
      <c r="M30" s="807"/>
      <c r="N30" s="807"/>
      <c r="O30" s="807"/>
      <c r="P30" s="807"/>
      <c r="Q30" s="34"/>
      <c r="R30" s="35"/>
      <c r="S30" s="35"/>
      <c r="T30" s="807"/>
      <c r="U30" s="807"/>
      <c r="V30" s="807"/>
      <c r="W30" s="807"/>
      <c r="X30" s="807"/>
      <c r="Y30" s="34"/>
      <c r="Z30" s="35"/>
      <c r="AA30" s="36"/>
    </row>
    <row r="31" spans="1:33" ht="20.149999999999999" customHeight="1" x14ac:dyDescent="0.55000000000000004">
      <c r="A31" s="29"/>
      <c r="B31" s="29"/>
      <c r="C31" s="29"/>
      <c r="D31" s="800"/>
      <c r="E31" s="801"/>
      <c r="F31" s="802"/>
      <c r="G31" s="571"/>
      <c r="H31" s="572"/>
      <c r="I31" s="572"/>
      <c r="J31" s="572"/>
      <c r="K31" s="791"/>
      <c r="L31" s="807"/>
      <c r="M31" s="807"/>
      <c r="N31" s="807"/>
      <c r="O31" s="807"/>
      <c r="P31" s="807"/>
      <c r="Q31" s="152" t="s">
        <v>366</v>
      </c>
      <c r="R31" s="572" t="s">
        <v>109</v>
      </c>
      <c r="S31" s="572"/>
      <c r="T31" s="807"/>
      <c r="U31" s="807"/>
      <c r="V31" s="807"/>
      <c r="W31" s="807"/>
      <c r="X31" s="807"/>
      <c r="Y31" s="152" t="s">
        <v>366</v>
      </c>
      <c r="Z31" s="572" t="s">
        <v>110</v>
      </c>
      <c r="AA31" s="791"/>
    </row>
    <row r="32" spans="1:33" ht="5.15" customHeight="1" x14ac:dyDescent="0.55000000000000004">
      <c r="A32" s="29"/>
      <c r="B32" s="29"/>
      <c r="C32" s="29"/>
      <c r="D32" s="800"/>
      <c r="E32" s="801"/>
      <c r="F32" s="802"/>
      <c r="G32" s="571"/>
      <c r="H32" s="572"/>
      <c r="I32" s="572"/>
      <c r="J32" s="572"/>
      <c r="K32" s="791"/>
      <c r="L32" s="807"/>
      <c r="M32" s="807"/>
      <c r="N32" s="807"/>
      <c r="O32" s="807"/>
      <c r="P32" s="807"/>
      <c r="Q32" s="34"/>
      <c r="R32" s="35"/>
      <c r="S32" s="35"/>
      <c r="T32" s="807"/>
      <c r="U32" s="807"/>
      <c r="V32" s="807"/>
      <c r="W32" s="807"/>
      <c r="X32" s="807"/>
      <c r="Y32" s="34"/>
      <c r="Z32" s="35"/>
      <c r="AA32" s="36"/>
    </row>
    <row r="33" spans="1:33" ht="20.149999999999999" customHeight="1" x14ac:dyDescent="0.55000000000000004">
      <c r="A33" s="29"/>
      <c r="B33" s="29"/>
      <c r="C33" s="29"/>
      <c r="D33" s="800"/>
      <c r="E33" s="801"/>
      <c r="F33" s="802"/>
      <c r="G33" s="571"/>
      <c r="H33" s="572"/>
      <c r="I33" s="572"/>
      <c r="J33" s="572"/>
      <c r="K33" s="791"/>
      <c r="L33" s="807"/>
      <c r="M33" s="807"/>
      <c r="N33" s="807"/>
      <c r="O33" s="807"/>
      <c r="P33" s="807"/>
      <c r="Q33" s="152" t="s">
        <v>366</v>
      </c>
      <c r="R33" s="572" t="s">
        <v>111</v>
      </c>
      <c r="S33" s="572"/>
      <c r="T33" s="807"/>
      <c r="U33" s="807"/>
      <c r="V33" s="807"/>
      <c r="W33" s="807"/>
      <c r="X33" s="807"/>
      <c r="Y33" s="152" t="s">
        <v>366</v>
      </c>
      <c r="Z33" s="572" t="s">
        <v>112</v>
      </c>
      <c r="AA33" s="791"/>
    </row>
    <row r="34" spans="1:33" ht="5.15" customHeight="1" x14ac:dyDescent="0.55000000000000004">
      <c r="A34" s="29"/>
      <c r="B34" s="29"/>
      <c r="C34" s="29"/>
      <c r="D34" s="800"/>
      <c r="E34" s="801"/>
      <c r="F34" s="802"/>
      <c r="G34" s="573"/>
      <c r="H34" s="574"/>
      <c r="I34" s="574"/>
      <c r="J34" s="574"/>
      <c r="K34" s="595"/>
      <c r="L34" s="37"/>
      <c r="M34" s="37"/>
      <c r="N34" s="37"/>
      <c r="O34" s="37"/>
      <c r="P34" s="37"/>
      <c r="Q34" s="37"/>
      <c r="R34" s="37"/>
      <c r="S34" s="37"/>
      <c r="T34" s="37"/>
      <c r="U34" s="37"/>
      <c r="V34" s="37"/>
      <c r="W34" s="37"/>
      <c r="X34" s="37"/>
      <c r="Y34" s="37"/>
      <c r="Z34" s="37"/>
      <c r="AA34" s="32"/>
    </row>
    <row r="35" spans="1:33" ht="20.149999999999999" customHeight="1" x14ac:dyDescent="0.55000000000000004">
      <c r="A35" s="29"/>
      <c r="B35" s="29"/>
      <c r="C35" s="29"/>
      <c r="D35" s="800"/>
      <c r="E35" s="801"/>
      <c r="F35" s="802"/>
      <c r="G35" s="569" t="s">
        <v>113</v>
      </c>
      <c r="H35" s="570"/>
      <c r="I35" s="570"/>
      <c r="J35" s="570"/>
      <c r="K35" s="806"/>
      <c r="L35" s="33"/>
      <c r="M35" s="33"/>
      <c r="N35" s="33"/>
      <c r="O35" s="33"/>
      <c r="P35" s="33"/>
      <c r="Q35" s="33"/>
      <c r="R35" s="33"/>
      <c r="S35" s="33"/>
      <c r="T35" s="33"/>
      <c r="U35" s="33"/>
      <c r="V35" s="33"/>
      <c r="W35" s="33"/>
      <c r="X35" s="33"/>
      <c r="Y35" s="33"/>
      <c r="Z35" s="33"/>
      <c r="AA35" s="31"/>
    </row>
    <row r="36" spans="1:33" ht="20.149999999999999" customHeight="1" x14ac:dyDescent="0.55000000000000004">
      <c r="A36" s="29"/>
      <c r="B36" s="29"/>
      <c r="C36" s="29"/>
      <c r="D36" s="800"/>
      <c r="E36" s="801"/>
      <c r="F36" s="802"/>
      <c r="G36" s="571"/>
      <c r="H36" s="572"/>
      <c r="I36" s="572"/>
      <c r="J36" s="572"/>
      <c r="K36" s="791"/>
      <c r="L36" s="34"/>
      <c r="M36" s="34"/>
      <c r="N36" s="152" t="s">
        <v>366</v>
      </c>
      <c r="O36" s="572" t="s">
        <v>114</v>
      </c>
      <c r="P36" s="572"/>
      <c r="Q36" s="34"/>
      <c r="R36" s="34"/>
      <c r="S36" s="34" t="s">
        <v>115</v>
      </c>
      <c r="T36" s="34"/>
      <c r="U36" s="34"/>
      <c r="V36" s="152" t="s">
        <v>366</v>
      </c>
      <c r="W36" s="572" t="s">
        <v>116</v>
      </c>
      <c r="X36" s="572"/>
      <c r="Y36" s="34"/>
      <c r="Z36" s="34"/>
      <c r="AA36" s="38"/>
    </row>
    <row r="37" spans="1:33" ht="20.149999999999999" customHeight="1" x14ac:dyDescent="0.55000000000000004">
      <c r="A37" s="29"/>
      <c r="B37" s="29"/>
      <c r="C37" s="29"/>
      <c r="D37" s="800"/>
      <c r="E37" s="801"/>
      <c r="F37" s="802"/>
      <c r="G37" s="573"/>
      <c r="H37" s="574"/>
      <c r="I37" s="574"/>
      <c r="J37" s="574"/>
      <c r="K37" s="595"/>
      <c r="L37" s="37"/>
      <c r="M37" s="37"/>
      <c r="N37" s="37"/>
      <c r="O37" s="37"/>
      <c r="P37" s="37"/>
      <c r="Q37" s="37"/>
      <c r="R37" s="37"/>
      <c r="S37" s="37"/>
      <c r="T37" s="37"/>
      <c r="U37" s="37"/>
      <c r="V37" s="37"/>
      <c r="W37" s="37"/>
      <c r="X37" s="37"/>
      <c r="Y37" s="37"/>
      <c r="Z37" s="37"/>
      <c r="AA37" s="32"/>
    </row>
    <row r="38" spans="1:33" ht="20.149999999999999" customHeight="1" x14ac:dyDescent="0.55000000000000004">
      <c r="A38" s="29"/>
      <c r="B38" s="29"/>
      <c r="C38" s="29"/>
      <c r="D38" s="800"/>
      <c r="E38" s="801"/>
      <c r="F38" s="802"/>
      <c r="G38" s="587" t="s">
        <v>117</v>
      </c>
      <c r="H38" s="587"/>
      <c r="I38" s="587"/>
      <c r="J38" s="587"/>
      <c r="K38" s="587"/>
      <c r="L38" s="796"/>
      <c r="M38" s="796"/>
      <c r="N38" s="796"/>
      <c r="O38" s="796"/>
      <c r="P38" s="796"/>
      <c r="Q38" s="796"/>
      <c r="R38" s="796"/>
      <c r="S38" s="796"/>
      <c r="T38" s="796"/>
      <c r="U38" s="796"/>
      <c r="V38" s="796"/>
      <c r="W38" s="796"/>
      <c r="X38" s="796"/>
      <c r="Y38" s="796"/>
      <c r="Z38" s="796"/>
      <c r="AA38" s="796"/>
    </row>
    <row r="39" spans="1:33" ht="20.149999999999999" customHeight="1" x14ac:dyDescent="0.55000000000000004">
      <c r="A39" s="29"/>
      <c r="B39" s="29"/>
      <c r="C39" s="29"/>
      <c r="D39" s="800"/>
      <c r="E39" s="801"/>
      <c r="F39" s="802"/>
      <c r="G39" s="587"/>
      <c r="H39" s="587"/>
      <c r="I39" s="587"/>
      <c r="J39" s="587"/>
      <c r="K39" s="587"/>
      <c r="L39" s="796"/>
      <c r="M39" s="796"/>
      <c r="N39" s="796"/>
      <c r="O39" s="796"/>
      <c r="P39" s="796"/>
      <c r="Q39" s="796"/>
      <c r="R39" s="796"/>
      <c r="S39" s="796"/>
      <c r="T39" s="796"/>
      <c r="U39" s="796"/>
      <c r="V39" s="796"/>
      <c r="W39" s="796"/>
      <c r="X39" s="796"/>
      <c r="Y39" s="796"/>
      <c r="Z39" s="796"/>
      <c r="AA39" s="796"/>
    </row>
    <row r="40" spans="1:33" ht="20.149999999999999" customHeight="1" x14ac:dyDescent="0.55000000000000004">
      <c r="A40" s="29"/>
      <c r="B40" s="29"/>
      <c r="C40" s="29"/>
      <c r="D40" s="800"/>
      <c r="E40" s="801"/>
      <c r="F40" s="802"/>
      <c r="G40" s="587"/>
      <c r="H40" s="587"/>
      <c r="I40" s="587"/>
      <c r="J40" s="587"/>
      <c r="K40" s="587"/>
      <c r="L40" s="796"/>
      <c r="M40" s="796"/>
      <c r="N40" s="796"/>
      <c r="O40" s="796"/>
      <c r="P40" s="796"/>
      <c r="Q40" s="796"/>
      <c r="R40" s="796"/>
      <c r="S40" s="796"/>
      <c r="T40" s="796"/>
      <c r="U40" s="796"/>
      <c r="V40" s="796"/>
      <c r="W40" s="796"/>
      <c r="X40" s="796"/>
      <c r="Y40" s="796"/>
      <c r="Z40" s="796"/>
      <c r="AA40" s="796"/>
    </row>
    <row r="41" spans="1:33" ht="20.149999999999999" customHeight="1" x14ac:dyDescent="0.55000000000000004">
      <c r="A41" s="29"/>
      <c r="B41" s="29"/>
      <c r="C41" s="29"/>
      <c r="D41" s="800"/>
      <c r="E41" s="801"/>
      <c r="F41" s="802"/>
      <c r="G41" s="813" t="s">
        <v>118</v>
      </c>
      <c r="H41" s="813"/>
      <c r="I41" s="813"/>
      <c r="J41" s="813"/>
      <c r="K41" s="813"/>
      <c r="L41" s="808"/>
      <c r="M41" s="808"/>
      <c r="N41" s="808"/>
      <c r="O41" s="808"/>
      <c r="P41" s="808"/>
      <c r="Q41" s="808"/>
      <c r="R41" s="808"/>
      <c r="S41" s="808"/>
      <c r="T41" s="808"/>
      <c r="U41" s="808"/>
      <c r="V41" s="808"/>
      <c r="W41" s="808"/>
      <c r="X41" s="808"/>
      <c r="Y41" s="808"/>
      <c r="Z41" s="808"/>
      <c r="AA41" s="808"/>
    </row>
    <row r="42" spans="1:33" ht="20.149999999999999" customHeight="1" x14ac:dyDescent="0.55000000000000004">
      <c r="A42" s="29"/>
      <c r="B42" s="29"/>
      <c r="C42" s="29"/>
      <c r="D42" s="800"/>
      <c r="E42" s="801"/>
      <c r="F42" s="802"/>
      <c r="G42" s="787" t="s">
        <v>119</v>
      </c>
      <c r="H42" s="787"/>
      <c r="I42" s="787"/>
      <c r="J42" s="787"/>
      <c r="K42" s="787"/>
      <c r="L42" s="789"/>
      <c r="M42" s="789"/>
      <c r="N42" s="789"/>
      <c r="O42" s="789"/>
      <c r="P42" s="789"/>
      <c r="Q42" s="789"/>
      <c r="R42" s="789"/>
      <c r="S42" s="789"/>
      <c r="T42" s="789"/>
      <c r="U42" s="789"/>
      <c r="V42" s="789"/>
      <c r="W42" s="789"/>
      <c r="X42" s="789"/>
      <c r="Y42" s="789"/>
      <c r="Z42" s="789"/>
      <c r="AA42" s="789"/>
    </row>
    <row r="43" spans="1:33" ht="20.149999999999999" customHeight="1" x14ac:dyDescent="0.55000000000000004">
      <c r="A43" s="29"/>
      <c r="B43" s="29"/>
      <c r="C43" s="29"/>
      <c r="D43" s="803"/>
      <c r="E43" s="804"/>
      <c r="F43" s="805"/>
      <c r="G43" s="788"/>
      <c r="H43" s="788"/>
      <c r="I43" s="788"/>
      <c r="J43" s="788"/>
      <c r="K43" s="788"/>
      <c r="L43" s="790"/>
      <c r="M43" s="790"/>
      <c r="N43" s="790"/>
      <c r="O43" s="790"/>
      <c r="P43" s="790"/>
      <c r="Q43" s="790"/>
      <c r="R43" s="790"/>
      <c r="S43" s="790"/>
      <c r="T43" s="790"/>
      <c r="U43" s="790"/>
      <c r="V43" s="790"/>
      <c r="W43" s="790"/>
      <c r="X43" s="790"/>
      <c r="Y43" s="790"/>
      <c r="Z43" s="790"/>
      <c r="AA43" s="790"/>
    </row>
    <row r="44" spans="1:33" ht="15" customHeight="1" x14ac:dyDescent="0.55000000000000004">
      <c r="A44" s="30"/>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30"/>
    </row>
    <row r="45" spans="1:33" ht="15" customHeight="1" x14ac:dyDescent="0.55000000000000004">
      <c r="A45" s="438" t="s">
        <v>64</v>
      </c>
      <c r="B45" s="438"/>
      <c r="C45" s="438"/>
      <c r="D45" s="438"/>
      <c r="E45" s="438"/>
      <c r="F45" s="438"/>
      <c r="G45" s="438"/>
      <c r="H45" s="438"/>
      <c r="I45" s="438"/>
      <c r="J45" s="438"/>
      <c r="K45" s="438"/>
      <c r="L45" s="438"/>
      <c r="M45" s="438"/>
      <c r="N45" s="438"/>
      <c r="O45" s="438"/>
      <c r="P45" s="438"/>
      <c r="Q45" s="438"/>
      <c r="R45" s="438"/>
      <c r="S45" s="438"/>
      <c r="T45" s="438"/>
      <c r="U45" s="438"/>
      <c r="V45" s="438"/>
      <c r="W45" s="438"/>
      <c r="X45" s="438"/>
      <c r="Y45" s="438"/>
      <c r="Z45" s="438"/>
      <c r="AA45" s="438"/>
      <c r="AB45" s="438"/>
      <c r="AC45" s="438"/>
      <c r="AD45" s="438"/>
      <c r="AE45" s="438"/>
      <c r="AF45" s="438"/>
      <c r="AG45" s="438"/>
    </row>
    <row r="46" spans="1:33" ht="5.15" customHeight="1" x14ac:dyDescent="0.55000000000000004">
      <c r="A46" s="168"/>
      <c r="B46" s="168"/>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row>
    <row r="47" spans="1:33" ht="15" customHeight="1" x14ac:dyDescent="0.55000000000000004">
      <c r="A47" s="438" t="s">
        <v>367</v>
      </c>
      <c r="B47" s="438"/>
      <c r="C47" s="438"/>
      <c r="D47" s="438"/>
      <c r="E47" s="438"/>
      <c r="F47" s="438"/>
      <c r="G47" s="438"/>
      <c r="H47" s="438"/>
      <c r="I47" s="438"/>
      <c r="J47" s="438"/>
      <c r="K47" s="438"/>
      <c r="L47" s="438"/>
      <c r="M47" s="438"/>
      <c r="N47" s="438"/>
      <c r="O47" s="438"/>
      <c r="P47" s="438"/>
      <c r="Q47" s="438"/>
      <c r="R47" s="438"/>
      <c r="S47" s="438"/>
      <c r="T47" s="438"/>
      <c r="U47" s="438"/>
      <c r="V47" s="438"/>
      <c r="W47" s="438"/>
      <c r="X47" s="438"/>
      <c r="Y47" s="438"/>
      <c r="Z47" s="438"/>
      <c r="AA47" s="438"/>
      <c r="AB47" s="438"/>
      <c r="AC47" s="438"/>
      <c r="AD47" s="438"/>
      <c r="AE47" s="438"/>
      <c r="AF47" s="438"/>
      <c r="AG47" s="438"/>
    </row>
    <row r="48" spans="1:33" ht="15" customHeight="1" x14ac:dyDescent="0.55000000000000004">
      <c r="A48" s="30"/>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30"/>
    </row>
    <row r="49" spans="1:33" ht="15" customHeight="1" x14ac:dyDescent="0.55000000000000004">
      <c r="A49" s="30"/>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30"/>
    </row>
    <row r="50" spans="1:33" ht="15" customHeight="1" x14ac:dyDescent="0.55000000000000004">
      <c r="A50" s="30"/>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30"/>
    </row>
    <row r="51" spans="1:33" ht="15" customHeight="1" x14ac:dyDescent="0.55000000000000004">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row>
  </sheetData>
  <mergeCells count="49">
    <mergeCell ref="P8:S8"/>
    <mergeCell ref="J23:K24"/>
    <mergeCell ref="A45:AG45"/>
    <mergeCell ref="A47:AG47"/>
    <mergeCell ref="A4:AG4"/>
    <mergeCell ref="P23:Q24"/>
    <mergeCell ref="S23:T24"/>
    <mergeCell ref="V23:W24"/>
    <mergeCell ref="O6:O8"/>
    <mergeCell ref="P6:S7"/>
    <mergeCell ref="U6:AG6"/>
    <mergeCell ref="T7:AG7"/>
    <mergeCell ref="R31:S31"/>
    <mergeCell ref="T8:AG8"/>
    <mergeCell ref="R33:S33"/>
    <mergeCell ref="G41:K41"/>
    <mergeCell ref="A1:AG1"/>
    <mergeCell ref="W2:X2"/>
    <mergeCell ref="Y2:Z2"/>
    <mergeCell ref="AB2:AC2"/>
    <mergeCell ref="AE2:AF2"/>
    <mergeCell ref="G35:K37"/>
    <mergeCell ref="A21:AG21"/>
    <mergeCell ref="D23:F24"/>
    <mergeCell ref="G23:H24"/>
    <mergeCell ref="Z31:AA31"/>
    <mergeCell ref="M23:N24"/>
    <mergeCell ref="A10:AF10"/>
    <mergeCell ref="A12:AG13"/>
    <mergeCell ref="A15:AG15"/>
    <mergeCell ref="A17:AG17"/>
    <mergeCell ref="J19:T19"/>
    <mergeCell ref="U19:Z19"/>
    <mergeCell ref="G42:K43"/>
    <mergeCell ref="L42:AA43"/>
    <mergeCell ref="Z33:AA33"/>
    <mergeCell ref="Y23:Z24"/>
    <mergeCell ref="O36:P36"/>
    <mergeCell ref="W36:X36"/>
    <mergeCell ref="L38:AA40"/>
    <mergeCell ref="A26:AG26"/>
    <mergeCell ref="D28:F43"/>
    <mergeCell ref="G28:K34"/>
    <mergeCell ref="L29:P33"/>
    <mergeCell ref="R29:S29"/>
    <mergeCell ref="T29:X33"/>
    <mergeCell ref="Z29:AA29"/>
    <mergeCell ref="L41:AA41"/>
    <mergeCell ref="G38:K40"/>
  </mergeCells>
  <phoneticPr fontId="1"/>
  <conditionalFormatting sqref="G23:H24">
    <cfRule type="cellIs" dxfId="3" priority="1" operator="equal">
      <formula>0</formula>
    </cfRule>
    <cfRule type="cellIs" dxfId="2" priority="2" operator="equal">
      <formula>0</formula>
    </cfRule>
    <cfRule type="cellIs" dxfId="1" priority="3" operator="equal">
      <formula>0</formula>
    </cfRule>
    <cfRule type="cellIs" dxfId="0" priority="4" operator="equal">
      <formula>0</formula>
    </cfRule>
  </conditionalFormatting>
  <dataValidations count="1">
    <dataValidation type="list" allowBlank="1" showInputMessage="1" showErrorMessage="1" sqref="Q29 Y29 Q31 Y31 Y33 Q33 N36 V36" xr:uid="{FB86A1EA-D04F-44E0-B11A-A06050404106}">
      <formula1>"✓,　"</formula1>
    </dataValidation>
  </dataValidations>
  <pageMargins left="0.78740157480314965" right="0.78740157480314965" top="0.78740157480314965" bottom="0.78740157480314965" header="0" footer="0"/>
  <pageSetup paperSize="9" scale="81"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59999389629810485"/>
  </sheetPr>
  <dimension ref="A1:AH69"/>
  <sheetViews>
    <sheetView showZeros="0" view="pageBreakPreview" zoomScaleNormal="100" zoomScaleSheetLayoutView="100" workbookViewId="0">
      <selection activeCell="A15" sqref="A15:AG18"/>
    </sheetView>
  </sheetViews>
  <sheetFormatPr defaultColWidth="2.58203125" defaultRowHeight="17.149999999999999" customHeight="1" x14ac:dyDescent="0.55000000000000004"/>
  <cols>
    <col min="1" max="31" width="2.58203125" style="2"/>
    <col min="32" max="32" width="2.58203125" style="161"/>
    <col min="33" max="33" width="2.58203125" style="2"/>
    <col min="34" max="34" width="1.58203125" style="15" customWidth="1"/>
    <col min="35" max="16384" width="2.58203125" style="2"/>
  </cols>
  <sheetData>
    <row r="1" spans="1:33" ht="15" customHeight="1" x14ac:dyDescent="0.55000000000000004">
      <c r="A1" s="438" t="s">
        <v>45</v>
      </c>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row>
    <row r="2" spans="1:33" ht="15" customHeight="1" x14ac:dyDescent="0.55000000000000004">
      <c r="V2" s="509" t="s">
        <v>1</v>
      </c>
      <c r="W2" s="509"/>
      <c r="X2" s="520" t="s">
        <v>233</v>
      </c>
      <c r="Y2" s="520"/>
      <c r="Z2" s="72" t="s">
        <v>2</v>
      </c>
      <c r="AA2" s="520" t="s">
        <v>233</v>
      </c>
      <c r="AB2" s="520"/>
      <c r="AC2" s="72" t="s">
        <v>3</v>
      </c>
      <c r="AD2" s="520" t="s">
        <v>233</v>
      </c>
      <c r="AE2" s="520"/>
      <c r="AF2" s="164"/>
      <c r="AG2" s="72" t="s">
        <v>4</v>
      </c>
    </row>
    <row r="3" spans="1:33" ht="15" customHeight="1" x14ac:dyDescent="0.55000000000000004"/>
    <row r="4" spans="1:33" ht="15" customHeight="1" x14ac:dyDescent="0.55000000000000004">
      <c r="A4" s="438" t="s">
        <v>5</v>
      </c>
      <c r="B4" s="438"/>
      <c r="C4" s="438"/>
      <c r="D4" s="438"/>
      <c r="E4" s="438"/>
      <c r="F4" s="438"/>
      <c r="G4" s="438"/>
      <c r="H4" s="438"/>
      <c r="I4" s="438"/>
      <c r="J4" s="438"/>
      <c r="K4" s="438"/>
      <c r="L4" s="438"/>
      <c r="M4" s="438"/>
      <c r="N4" s="438"/>
      <c r="O4" s="438"/>
      <c r="P4" s="438"/>
      <c r="Q4" s="438"/>
      <c r="R4" s="438"/>
      <c r="S4" s="438"/>
      <c r="T4" s="438"/>
      <c r="U4" s="438"/>
      <c r="V4" s="438"/>
      <c r="W4" s="438"/>
      <c r="X4" s="438"/>
      <c r="Y4" s="438"/>
      <c r="Z4" s="438"/>
      <c r="AA4" s="438"/>
      <c r="AB4" s="438"/>
      <c r="AC4" s="438"/>
      <c r="AD4" s="438"/>
      <c r="AE4" s="438"/>
      <c r="AF4" s="438"/>
      <c r="AG4" s="438"/>
    </row>
    <row r="5" spans="1:33" ht="15" customHeight="1" x14ac:dyDescent="0.55000000000000004">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157"/>
      <c r="AG5" s="3"/>
    </row>
    <row r="6" spans="1:33" ht="15" customHeight="1" x14ac:dyDescent="0.55000000000000004">
      <c r="A6" s="3"/>
      <c r="B6" s="3"/>
      <c r="C6" s="3"/>
      <c r="D6" s="3"/>
      <c r="E6" s="3"/>
      <c r="F6" s="3"/>
      <c r="G6" s="3"/>
      <c r="H6" s="3"/>
      <c r="I6" s="3"/>
      <c r="J6" s="3"/>
      <c r="K6" s="3"/>
      <c r="L6" s="3"/>
      <c r="M6" s="3"/>
      <c r="N6" s="462" t="s">
        <v>46</v>
      </c>
      <c r="O6" s="433" t="s">
        <v>7</v>
      </c>
      <c r="P6" s="433"/>
      <c r="Q6" s="433"/>
      <c r="R6" s="307"/>
      <c r="S6" s="4" t="s">
        <v>8</v>
      </c>
      <c r="T6" s="521" t="str">
        <f>IF(★入力シート!G18="○",★入力シート!G6,IF(★入力シート!G18="✕",★入力シート!G20,""))</f>
        <v/>
      </c>
      <c r="U6" s="521"/>
      <c r="V6" s="521"/>
      <c r="W6" s="521"/>
      <c r="X6" s="521"/>
      <c r="Y6" s="521"/>
      <c r="Z6" s="521"/>
      <c r="AA6" s="521"/>
      <c r="AB6" s="521"/>
      <c r="AC6" s="521"/>
      <c r="AD6" s="521"/>
      <c r="AE6" s="521"/>
      <c r="AF6" s="521"/>
      <c r="AG6" s="522"/>
    </row>
    <row r="7" spans="1:33" ht="20.149999999999999" customHeight="1" x14ac:dyDescent="0.55000000000000004">
      <c r="A7" s="3"/>
      <c r="B7" s="3"/>
      <c r="C7" s="3"/>
      <c r="D7" s="3"/>
      <c r="E7" s="3"/>
      <c r="F7" s="3"/>
      <c r="G7" s="3"/>
      <c r="H7" s="3"/>
      <c r="I7" s="3"/>
      <c r="J7" s="3"/>
      <c r="K7" s="3"/>
      <c r="L7" s="3"/>
      <c r="M7" s="3"/>
      <c r="N7" s="463"/>
      <c r="O7" s="433"/>
      <c r="P7" s="433"/>
      <c r="Q7" s="433"/>
      <c r="R7" s="433"/>
      <c r="S7" s="523" t="str">
        <f>IF(★入力シート!G18="○",★入力シート!G7,IF(★入力シート!G18="✕",★入力シート!G21,""))</f>
        <v/>
      </c>
      <c r="T7" s="524"/>
      <c r="U7" s="524"/>
      <c r="V7" s="524"/>
      <c r="W7" s="524"/>
      <c r="X7" s="524"/>
      <c r="Y7" s="524"/>
      <c r="Z7" s="524"/>
      <c r="AA7" s="524"/>
      <c r="AB7" s="524"/>
      <c r="AC7" s="524"/>
      <c r="AD7" s="524"/>
      <c r="AE7" s="524"/>
      <c r="AF7" s="524"/>
      <c r="AG7" s="525"/>
    </row>
    <row r="8" spans="1:33" ht="15" customHeight="1" x14ac:dyDescent="0.55000000000000004">
      <c r="A8" s="3"/>
      <c r="B8" s="3"/>
      <c r="C8" s="3"/>
      <c r="D8" s="3"/>
      <c r="E8" s="3"/>
      <c r="F8" s="3"/>
      <c r="G8" s="3"/>
      <c r="H8" s="3"/>
      <c r="I8" s="3"/>
      <c r="J8" s="3"/>
      <c r="K8" s="3"/>
      <c r="L8" s="3"/>
      <c r="M8" s="3"/>
      <c r="N8" s="463"/>
      <c r="O8" s="473" t="s">
        <v>47</v>
      </c>
      <c r="P8" s="473"/>
      <c r="Q8" s="473"/>
      <c r="R8" s="473"/>
      <c r="S8" s="526" t="str">
        <f>IF(★入力シート!G18="○",★入力シート!G8,IF(★入力シート!G18="✕",★入力シート!G22,""))</f>
        <v/>
      </c>
      <c r="T8" s="527"/>
      <c r="U8" s="527"/>
      <c r="V8" s="527"/>
      <c r="W8" s="527"/>
      <c r="X8" s="527"/>
      <c r="Y8" s="527"/>
      <c r="Z8" s="527"/>
      <c r="AA8" s="527"/>
      <c r="AB8" s="527"/>
      <c r="AC8" s="527"/>
      <c r="AD8" s="527"/>
      <c r="AE8" s="527"/>
      <c r="AF8" s="527"/>
      <c r="AG8" s="528"/>
    </row>
    <row r="9" spans="1:33" ht="20.149999999999999" customHeight="1" x14ac:dyDescent="0.55000000000000004">
      <c r="A9" s="3"/>
      <c r="B9" s="3"/>
      <c r="C9" s="3"/>
      <c r="D9" s="3"/>
      <c r="E9" s="3"/>
      <c r="F9" s="3"/>
      <c r="G9" s="3"/>
      <c r="H9" s="3"/>
      <c r="I9" s="3"/>
      <c r="J9" s="3"/>
      <c r="K9" s="3"/>
      <c r="L9" s="3"/>
      <c r="M9" s="3"/>
      <c r="N9" s="463"/>
      <c r="O9" s="475" t="s">
        <v>10</v>
      </c>
      <c r="P9" s="475"/>
      <c r="Q9" s="475"/>
      <c r="R9" s="475"/>
      <c r="S9" s="530" t="str">
        <f>IF(★入力シート!G18="○",★入力シート!G9,IF(★入力シート!G18="✕",★入力シート!G23,""))</f>
        <v/>
      </c>
      <c r="T9" s="531"/>
      <c r="U9" s="531"/>
      <c r="V9" s="531"/>
      <c r="W9" s="531"/>
      <c r="X9" s="531"/>
      <c r="Y9" s="531"/>
      <c r="Z9" s="531"/>
      <c r="AA9" s="531"/>
      <c r="AB9" s="531"/>
      <c r="AC9" s="531"/>
      <c r="AD9" s="531"/>
      <c r="AE9" s="531"/>
      <c r="AF9" s="531"/>
      <c r="AG9" s="532"/>
    </row>
    <row r="10" spans="1:33" ht="15" customHeight="1" x14ac:dyDescent="0.55000000000000004">
      <c r="A10" s="3"/>
      <c r="B10" s="3"/>
      <c r="C10" s="3"/>
      <c r="D10" s="3"/>
      <c r="E10" s="3"/>
      <c r="F10" s="3"/>
      <c r="G10" s="3"/>
      <c r="H10" s="3"/>
      <c r="I10" s="3"/>
      <c r="J10" s="3"/>
      <c r="K10" s="3"/>
      <c r="L10" s="3"/>
      <c r="M10" s="3"/>
      <c r="N10" s="463"/>
      <c r="O10" s="307" t="s">
        <v>48</v>
      </c>
      <c r="P10" s="308"/>
      <c r="Q10" s="308"/>
      <c r="R10" s="309"/>
      <c r="S10" s="512" t="str">
        <f>IF(★入力シート!G18="○",★入力シート!G10,IF(★入力シート!G18="✕",★入力シート!G24,""))</f>
        <v/>
      </c>
      <c r="T10" s="529"/>
      <c r="U10" s="529" t="str">
        <f>IF(★入力シート!G18="○",★入力シート!G11,IF(★入力シート!G18="✕",★入力シート!G25,""))</f>
        <v/>
      </c>
      <c r="V10" s="529"/>
      <c r="W10" s="16" t="s">
        <v>2</v>
      </c>
      <c r="X10" s="529" t="str">
        <f>IF(★入力シート!G18="○",★入力シート!G12,IF(★入力シート!G18="✕",★入力シート!G26,""))</f>
        <v/>
      </c>
      <c r="Y10" s="529"/>
      <c r="Z10" s="16" t="s">
        <v>3</v>
      </c>
      <c r="AA10" s="529" t="str">
        <f>IF(★入力シート!G18="○",★入力シート!G13,IF(★入力シート!G18="✕",★入力シート!G27,""))</f>
        <v/>
      </c>
      <c r="AB10" s="529"/>
      <c r="AC10" s="16" t="s">
        <v>4</v>
      </c>
      <c r="AD10" s="439"/>
      <c r="AE10" s="439"/>
      <c r="AF10" s="439"/>
      <c r="AG10" s="533"/>
    </row>
    <row r="11" spans="1:33" ht="15" customHeight="1" x14ac:dyDescent="0.55000000000000004">
      <c r="A11" s="3"/>
      <c r="B11" s="3"/>
      <c r="C11" s="3"/>
      <c r="D11" s="3"/>
      <c r="E11" s="3"/>
      <c r="F11" s="3"/>
      <c r="G11" s="3"/>
      <c r="H11" s="3"/>
      <c r="I11" s="3"/>
      <c r="J11" s="3"/>
      <c r="K11" s="3"/>
      <c r="L11" s="3"/>
      <c r="M11" s="3"/>
      <c r="N11" s="464"/>
      <c r="O11" s="433" t="s">
        <v>11</v>
      </c>
      <c r="P11" s="433"/>
      <c r="Q11" s="433"/>
      <c r="R11" s="433"/>
      <c r="S11" s="534" t="str">
        <f>IF(★入力シート!G18="○",★入力シート!G14,IF(★入力シート!G18="✕",★入力シート!G28,""))</f>
        <v/>
      </c>
      <c r="T11" s="535"/>
      <c r="U11" s="535"/>
      <c r="V11" s="535"/>
      <c r="W11" s="535"/>
      <c r="X11" s="535"/>
      <c r="Y11" s="535"/>
      <c r="Z11" s="535"/>
      <c r="AA11" s="535"/>
      <c r="AB11" s="535"/>
      <c r="AC11" s="535"/>
      <c r="AD11" s="535"/>
      <c r="AE11" s="535"/>
      <c r="AF11" s="535"/>
      <c r="AG11" s="536"/>
    </row>
    <row r="12" spans="1:33" ht="15" customHeight="1" x14ac:dyDescent="0.55000000000000004">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157"/>
      <c r="AG12" s="3"/>
    </row>
    <row r="13" spans="1:33" ht="15" customHeight="1" x14ac:dyDescent="0.55000000000000004">
      <c r="A13" s="485" t="s">
        <v>315</v>
      </c>
      <c r="B13" s="485"/>
      <c r="C13" s="485"/>
      <c r="D13" s="485"/>
      <c r="E13" s="485"/>
      <c r="F13" s="485"/>
      <c r="G13" s="485"/>
      <c r="H13" s="485"/>
      <c r="I13" s="485"/>
      <c r="J13" s="485"/>
      <c r="K13" s="485"/>
      <c r="L13" s="485"/>
      <c r="M13" s="485"/>
      <c r="N13" s="485"/>
      <c r="O13" s="485"/>
      <c r="P13" s="485"/>
      <c r="Q13" s="485"/>
      <c r="R13" s="485"/>
      <c r="S13" s="485"/>
      <c r="T13" s="485"/>
      <c r="U13" s="485"/>
      <c r="V13" s="485"/>
      <c r="W13" s="485"/>
      <c r="X13" s="485"/>
      <c r="Y13" s="485"/>
      <c r="Z13" s="485"/>
      <c r="AA13" s="485"/>
      <c r="AB13" s="485"/>
      <c r="AC13" s="485"/>
      <c r="AD13" s="485"/>
      <c r="AE13" s="485"/>
      <c r="AF13" s="160"/>
    </row>
    <row r="14" spans="1:33" ht="15" customHeight="1" x14ac:dyDescent="0.55000000000000004"/>
    <row r="15" spans="1:33" ht="15" customHeight="1" x14ac:dyDescent="0.55000000000000004">
      <c r="A15" s="438" t="s">
        <v>339</v>
      </c>
      <c r="B15" s="438"/>
      <c r="C15" s="438"/>
      <c r="D15" s="438"/>
      <c r="E15" s="438"/>
      <c r="F15" s="438"/>
      <c r="G15" s="438"/>
      <c r="H15" s="438"/>
      <c r="I15" s="438"/>
      <c r="J15" s="438"/>
      <c r="K15" s="438"/>
      <c r="L15" s="438"/>
      <c r="M15" s="438"/>
      <c r="N15" s="438"/>
      <c r="O15" s="438"/>
      <c r="P15" s="438"/>
      <c r="Q15" s="438"/>
      <c r="R15" s="438"/>
      <c r="S15" s="438"/>
      <c r="T15" s="438"/>
      <c r="U15" s="438"/>
      <c r="V15" s="438"/>
      <c r="W15" s="438"/>
      <c r="X15" s="438"/>
      <c r="Y15" s="438"/>
      <c r="Z15" s="438"/>
      <c r="AA15" s="438"/>
      <c r="AB15" s="438"/>
      <c r="AC15" s="438"/>
      <c r="AD15" s="438"/>
      <c r="AE15" s="438"/>
      <c r="AF15" s="438"/>
      <c r="AG15" s="438"/>
    </row>
    <row r="16" spans="1:33" ht="15" customHeight="1" x14ac:dyDescent="0.55000000000000004">
      <c r="A16" s="438"/>
      <c r="B16" s="438"/>
      <c r="C16" s="438"/>
      <c r="D16" s="438"/>
      <c r="E16" s="438"/>
      <c r="F16" s="438"/>
      <c r="G16" s="438"/>
      <c r="H16" s="438"/>
      <c r="I16" s="438"/>
      <c r="J16" s="438"/>
      <c r="K16" s="438"/>
      <c r="L16" s="438"/>
      <c r="M16" s="438"/>
      <c r="N16" s="438"/>
      <c r="O16" s="438"/>
      <c r="P16" s="438"/>
      <c r="Q16" s="438"/>
      <c r="R16" s="438"/>
      <c r="S16" s="438"/>
      <c r="T16" s="438"/>
      <c r="U16" s="438"/>
      <c r="V16" s="438"/>
      <c r="W16" s="438"/>
      <c r="X16" s="438"/>
      <c r="Y16" s="438"/>
      <c r="Z16" s="438"/>
      <c r="AA16" s="438"/>
      <c r="AB16" s="438"/>
      <c r="AC16" s="438"/>
      <c r="AD16" s="438"/>
      <c r="AE16" s="438"/>
      <c r="AF16" s="438"/>
      <c r="AG16" s="438"/>
    </row>
    <row r="17" spans="1:33" ht="15" customHeight="1" x14ac:dyDescent="0.55000000000000004">
      <c r="A17" s="438"/>
      <c r="B17" s="438"/>
      <c r="C17" s="438"/>
      <c r="D17" s="438"/>
      <c r="E17" s="438"/>
      <c r="F17" s="438"/>
      <c r="G17" s="438"/>
      <c r="H17" s="438"/>
      <c r="I17" s="438"/>
      <c r="J17" s="438"/>
      <c r="K17" s="438"/>
      <c r="L17" s="438"/>
      <c r="M17" s="438"/>
      <c r="N17" s="438"/>
      <c r="O17" s="438"/>
      <c r="P17" s="438"/>
      <c r="Q17" s="438"/>
      <c r="R17" s="438"/>
      <c r="S17" s="438"/>
      <c r="T17" s="438"/>
      <c r="U17" s="438"/>
      <c r="V17" s="438"/>
      <c r="W17" s="438"/>
      <c r="X17" s="438"/>
      <c r="Y17" s="438"/>
      <c r="Z17" s="438"/>
      <c r="AA17" s="438"/>
      <c r="AB17" s="438"/>
      <c r="AC17" s="438"/>
      <c r="AD17" s="438"/>
      <c r="AE17" s="438"/>
      <c r="AF17" s="438"/>
      <c r="AG17" s="438"/>
    </row>
    <row r="18" spans="1:33" ht="15" customHeight="1" x14ac:dyDescent="0.55000000000000004">
      <c r="A18" s="438"/>
      <c r="B18" s="438"/>
      <c r="C18" s="438"/>
      <c r="D18" s="438"/>
      <c r="E18" s="438"/>
      <c r="F18" s="438"/>
      <c r="G18" s="438"/>
      <c r="H18" s="438"/>
      <c r="I18" s="438"/>
      <c r="J18" s="438"/>
      <c r="K18" s="438"/>
      <c r="L18" s="438"/>
      <c r="M18" s="438"/>
      <c r="N18" s="438"/>
      <c r="O18" s="438"/>
      <c r="P18" s="438"/>
      <c r="Q18" s="438"/>
      <c r="R18" s="438"/>
      <c r="S18" s="438"/>
      <c r="T18" s="438"/>
      <c r="U18" s="438"/>
      <c r="V18" s="438"/>
      <c r="W18" s="438"/>
      <c r="X18" s="438"/>
      <c r="Y18" s="438"/>
      <c r="Z18" s="438"/>
      <c r="AA18" s="438"/>
      <c r="AB18" s="438"/>
      <c r="AC18" s="438"/>
      <c r="AD18" s="438"/>
      <c r="AE18" s="438"/>
      <c r="AF18" s="438"/>
      <c r="AG18" s="438"/>
    </row>
    <row r="19" spans="1:33" ht="15" customHeight="1" x14ac:dyDescent="0.55000000000000004">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157"/>
      <c r="AG19" s="3"/>
    </row>
    <row r="20" spans="1:33" ht="15" customHeight="1" x14ac:dyDescent="0.55000000000000004">
      <c r="A20" s="509" t="s">
        <v>49</v>
      </c>
      <c r="B20" s="509"/>
      <c r="C20" s="509"/>
      <c r="D20" s="509"/>
      <c r="E20" s="509"/>
      <c r="F20" s="509"/>
      <c r="G20" s="509"/>
      <c r="H20" s="509"/>
      <c r="I20" s="509"/>
      <c r="J20" s="509"/>
      <c r="K20" s="509"/>
      <c r="L20" s="509"/>
      <c r="M20" s="509"/>
      <c r="N20" s="509"/>
      <c r="O20" s="509"/>
      <c r="P20" s="509"/>
      <c r="Q20" s="509"/>
      <c r="R20" s="509"/>
      <c r="S20" s="509"/>
      <c r="T20" s="509"/>
      <c r="U20" s="509"/>
      <c r="V20" s="509"/>
      <c r="W20" s="509"/>
      <c r="X20" s="509"/>
      <c r="Y20" s="509"/>
      <c r="Z20" s="509"/>
      <c r="AA20" s="509"/>
      <c r="AB20" s="509"/>
      <c r="AC20" s="509"/>
      <c r="AD20" s="509"/>
      <c r="AE20" s="509"/>
      <c r="AF20" s="509"/>
      <c r="AG20" s="509"/>
    </row>
    <row r="21" spans="1:33" ht="15" customHeight="1" x14ac:dyDescent="0.55000000000000004">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63"/>
      <c r="AG21" s="17"/>
    </row>
    <row r="22" spans="1:33" ht="15" customHeight="1" x14ac:dyDescent="0.55000000000000004">
      <c r="A22" s="438" t="s">
        <v>50</v>
      </c>
      <c r="B22" s="438"/>
      <c r="C22" s="438"/>
      <c r="D22" s="438"/>
      <c r="E22" s="438"/>
      <c r="F22" s="438"/>
      <c r="G22" s="438"/>
      <c r="H22" s="438"/>
      <c r="I22" s="438"/>
      <c r="J22" s="438"/>
      <c r="K22" s="438"/>
      <c r="L22" s="438"/>
      <c r="M22" s="438"/>
      <c r="N22" s="438"/>
      <c r="O22" s="438"/>
      <c r="P22" s="438"/>
      <c r="Q22" s="438"/>
      <c r="R22" s="438"/>
      <c r="S22" s="438"/>
      <c r="T22" s="438"/>
      <c r="U22" s="438"/>
      <c r="V22" s="438"/>
      <c r="W22" s="438"/>
      <c r="X22" s="438"/>
      <c r="Y22" s="438"/>
      <c r="Z22" s="438"/>
      <c r="AA22" s="438"/>
      <c r="AB22" s="438"/>
      <c r="AC22" s="438"/>
      <c r="AD22" s="438"/>
      <c r="AE22" s="438"/>
      <c r="AF22" s="438"/>
      <c r="AG22" s="438"/>
    </row>
    <row r="23" spans="1:33" ht="5.15" customHeight="1" x14ac:dyDescent="0.55000000000000004">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157"/>
      <c r="AG23" s="3"/>
    </row>
    <row r="24" spans="1:33" ht="20.149999999999999" customHeight="1" x14ac:dyDescent="0.55000000000000004">
      <c r="A24" s="437" t="s">
        <v>51</v>
      </c>
      <c r="B24" s="437"/>
      <c r="C24" s="437"/>
      <c r="D24" s="437"/>
      <c r="E24" s="437"/>
      <c r="F24" s="437"/>
      <c r="G24" s="437"/>
      <c r="H24" s="516">
        <f>★入力シート!G9</f>
        <v>0</v>
      </c>
      <c r="I24" s="516"/>
      <c r="J24" s="516"/>
      <c r="K24" s="516"/>
      <c r="L24" s="516"/>
      <c r="M24" s="516"/>
      <c r="N24" s="516"/>
      <c r="O24" s="516"/>
      <c r="P24" s="516"/>
      <c r="Q24" s="516"/>
      <c r="R24" s="516"/>
      <c r="S24" s="516"/>
      <c r="T24" s="516"/>
      <c r="U24" s="516"/>
      <c r="V24" s="516"/>
      <c r="W24" s="516"/>
      <c r="X24" s="516"/>
      <c r="Y24" s="516"/>
      <c r="Z24" s="516"/>
      <c r="AA24" s="516"/>
      <c r="AB24" s="516"/>
      <c r="AC24" s="516"/>
      <c r="AD24" s="516"/>
      <c r="AE24" s="516"/>
      <c r="AF24" s="516"/>
      <c r="AG24" s="516"/>
    </row>
    <row r="25" spans="1:33" ht="20.149999999999999" customHeight="1" x14ac:dyDescent="0.55000000000000004">
      <c r="A25" s="437" t="s">
        <v>52</v>
      </c>
      <c r="B25" s="437"/>
      <c r="C25" s="437"/>
      <c r="D25" s="437"/>
      <c r="E25" s="437"/>
      <c r="F25" s="437"/>
      <c r="G25" s="437"/>
      <c r="H25" s="517">
        <f>★入力シート!G54</f>
        <v>0</v>
      </c>
      <c r="I25" s="518"/>
      <c r="J25" s="518"/>
      <c r="K25" s="518"/>
      <c r="L25" s="518"/>
      <c r="M25" s="518"/>
      <c r="N25" s="518"/>
      <c r="O25" s="518"/>
      <c r="P25" s="518"/>
      <c r="Q25" s="518"/>
      <c r="R25" s="518"/>
      <c r="S25" s="518"/>
      <c r="T25" s="518"/>
      <c r="U25" s="518"/>
      <c r="V25" s="518"/>
      <c r="W25" s="518"/>
      <c r="X25" s="518"/>
      <c r="Y25" s="518"/>
      <c r="Z25" s="518"/>
      <c r="AA25" s="518"/>
      <c r="AB25" s="518"/>
      <c r="AC25" s="518"/>
      <c r="AD25" s="518"/>
      <c r="AE25" s="518"/>
      <c r="AF25" s="518"/>
      <c r="AG25" s="519"/>
    </row>
    <row r="26" spans="1:33" ht="20.149999999999999" customHeight="1" x14ac:dyDescent="0.55000000000000004">
      <c r="A26" s="437" t="s">
        <v>53</v>
      </c>
      <c r="B26" s="437"/>
      <c r="C26" s="437"/>
      <c r="D26" s="437"/>
      <c r="E26" s="437"/>
      <c r="F26" s="437"/>
      <c r="G26" s="437"/>
      <c r="H26" s="511">
        <f>★入力シート!G55</f>
        <v>0</v>
      </c>
      <c r="I26" s="512"/>
      <c r="J26" s="513">
        <f>★入力シート!G56</f>
        <v>0</v>
      </c>
      <c r="K26" s="512"/>
      <c r="L26" s="14" t="s">
        <v>2</v>
      </c>
      <c r="M26" s="513">
        <f>★入力シート!G57</f>
        <v>0</v>
      </c>
      <c r="N26" s="512"/>
      <c r="O26" s="14" t="s">
        <v>3</v>
      </c>
      <c r="P26" s="308"/>
      <c r="Q26" s="308"/>
      <c r="R26" s="308"/>
      <c r="S26" s="308"/>
      <c r="T26" s="308"/>
      <c r="U26" s="308"/>
      <c r="V26" s="308"/>
      <c r="W26" s="308"/>
      <c r="X26" s="308"/>
      <c r="Y26" s="308"/>
      <c r="Z26" s="308"/>
      <c r="AA26" s="308"/>
      <c r="AB26" s="308"/>
      <c r="AC26" s="308"/>
      <c r="AD26" s="308"/>
      <c r="AE26" s="308"/>
      <c r="AF26" s="308"/>
      <c r="AG26" s="309"/>
    </row>
    <row r="27" spans="1:33" ht="15" customHeight="1" x14ac:dyDescent="0.55000000000000004">
      <c r="A27" s="437" t="s">
        <v>54</v>
      </c>
      <c r="B27" s="437"/>
      <c r="C27" s="437"/>
      <c r="D27" s="437"/>
      <c r="E27" s="437"/>
      <c r="F27" s="437"/>
      <c r="G27" s="437"/>
      <c r="H27" s="433" t="s">
        <v>36</v>
      </c>
      <c r="I27" s="307"/>
      <c r="J27" s="513">
        <f>★入力シート!G63</f>
        <v>0</v>
      </c>
      <c r="K27" s="511"/>
      <c r="L27" s="511"/>
      <c r="M27" s="512"/>
      <c r="N27" s="14" t="s">
        <v>37</v>
      </c>
      <c r="O27" s="14"/>
      <c r="P27" s="309" t="s">
        <v>38</v>
      </c>
      <c r="Q27" s="307"/>
      <c r="R27" s="513">
        <f>★入力シート!G64</f>
        <v>0</v>
      </c>
      <c r="S27" s="511"/>
      <c r="T27" s="511"/>
      <c r="U27" s="512"/>
      <c r="V27" s="14" t="s">
        <v>37</v>
      </c>
      <c r="W27" s="14"/>
      <c r="X27" s="309" t="s">
        <v>39</v>
      </c>
      <c r="Y27" s="307"/>
      <c r="Z27" s="513">
        <f>★入力シート!G65</f>
        <v>0</v>
      </c>
      <c r="AA27" s="511"/>
      <c r="AB27" s="511"/>
      <c r="AC27" s="512"/>
      <c r="AD27" s="14" t="s">
        <v>37</v>
      </c>
      <c r="AE27" s="14"/>
      <c r="AF27" s="156"/>
      <c r="AG27" s="18"/>
    </row>
    <row r="28" spans="1:33" ht="15" customHeight="1" x14ac:dyDescent="0.55000000000000004">
      <c r="A28" s="437" t="s">
        <v>55</v>
      </c>
      <c r="B28" s="437"/>
      <c r="C28" s="437"/>
      <c r="D28" s="437"/>
      <c r="E28" s="437"/>
      <c r="F28" s="437"/>
      <c r="G28" s="437"/>
      <c r="H28" s="433" t="s">
        <v>56</v>
      </c>
      <c r="I28" s="433"/>
      <c r="J28" s="433"/>
      <c r="K28" s="433"/>
      <c r="L28" s="433"/>
      <c r="M28" s="307"/>
      <c r="N28" s="513">
        <f>★入力シート!G80</f>
        <v>0</v>
      </c>
      <c r="O28" s="511"/>
      <c r="P28" s="511"/>
      <c r="Q28" s="511"/>
      <c r="R28" s="512"/>
      <c r="S28" s="13"/>
      <c r="T28" s="13"/>
      <c r="U28" s="309" t="s">
        <v>57</v>
      </c>
      <c r="V28" s="433"/>
      <c r="W28" s="433"/>
      <c r="X28" s="433"/>
      <c r="Y28" s="433"/>
      <c r="Z28" s="307"/>
      <c r="AA28" s="513">
        <f>★入力シート!G81</f>
        <v>0</v>
      </c>
      <c r="AB28" s="511"/>
      <c r="AC28" s="511"/>
      <c r="AD28" s="511"/>
      <c r="AE28" s="512"/>
      <c r="AF28" s="158"/>
      <c r="AG28" s="18"/>
    </row>
    <row r="29" spans="1:33" ht="15" customHeight="1" x14ac:dyDescent="0.55000000000000004">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63"/>
      <c r="AG29" s="17"/>
    </row>
    <row r="30" spans="1:33" ht="15" customHeight="1" x14ac:dyDescent="0.55000000000000004">
      <c r="A30" s="438" t="s">
        <v>316</v>
      </c>
      <c r="B30" s="438"/>
      <c r="C30" s="438"/>
      <c r="D30" s="438"/>
      <c r="E30" s="438"/>
      <c r="F30" s="438"/>
      <c r="G30" s="438"/>
      <c r="H30" s="438"/>
      <c r="I30" s="438"/>
      <c r="J30" s="438"/>
      <c r="K30" s="438"/>
      <c r="L30" s="438"/>
      <c r="M30" s="438"/>
      <c r="N30" s="438"/>
      <c r="O30" s="438"/>
      <c r="P30" s="438"/>
      <c r="Q30" s="438"/>
      <c r="R30" s="438"/>
      <c r="S30" s="438"/>
      <c r="T30" s="438"/>
      <c r="U30" s="438"/>
      <c r="V30" s="438"/>
      <c r="W30" s="438"/>
      <c r="X30" s="438"/>
      <c r="Y30" s="438"/>
      <c r="Z30" s="438"/>
      <c r="AA30" s="438"/>
      <c r="AB30" s="438"/>
      <c r="AC30" s="438"/>
      <c r="AD30" s="438"/>
      <c r="AE30" s="438"/>
      <c r="AF30" s="438"/>
      <c r="AG30" s="438"/>
    </row>
    <row r="31" spans="1:33" ht="5.15" customHeight="1" x14ac:dyDescent="0.55000000000000004">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157"/>
      <c r="AG31" s="3"/>
    </row>
    <row r="32" spans="1:33" ht="20.149999999999999" customHeight="1" x14ac:dyDescent="0.55000000000000004">
      <c r="A32" s="437" t="s">
        <v>58</v>
      </c>
      <c r="B32" s="437"/>
      <c r="C32" s="437"/>
      <c r="D32" s="437"/>
      <c r="E32" s="437"/>
      <c r="F32" s="437"/>
      <c r="G32" s="437"/>
      <c r="H32" s="511">
        <f>★入力シート!G53</f>
        <v>0</v>
      </c>
      <c r="I32" s="511"/>
      <c r="J32" s="511"/>
      <c r="K32" s="511"/>
      <c r="L32" s="511"/>
      <c r="M32" s="511"/>
      <c r="N32" s="511"/>
      <c r="O32" s="511"/>
      <c r="P32" s="511"/>
      <c r="Q32" s="511"/>
      <c r="R32" s="511"/>
      <c r="S32" s="511"/>
      <c r="T32" s="511"/>
      <c r="U32" s="511"/>
      <c r="V32" s="511"/>
      <c r="W32" s="511"/>
      <c r="X32" s="511"/>
      <c r="Y32" s="512"/>
      <c r="Z32" s="451" t="s">
        <v>317</v>
      </c>
      <c r="AA32" s="451"/>
      <c r="AB32" s="451"/>
      <c r="AC32" s="451"/>
      <c r="AD32" s="451"/>
      <c r="AE32" s="451"/>
      <c r="AF32" s="451"/>
      <c r="AG32" s="436"/>
    </row>
    <row r="33" spans="1:34" ht="15" customHeight="1" x14ac:dyDescent="0.55000000000000004">
      <c r="A33" s="437" t="s">
        <v>60</v>
      </c>
      <c r="B33" s="437"/>
      <c r="C33" s="437"/>
      <c r="D33" s="437"/>
      <c r="E33" s="437"/>
      <c r="F33" s="437"/>
      <c r="G33" s="437"/>
      <c r="H33" s="433" t="s">
        <v>1</v>
      </c>
      <c r="I33" s="307"/>
      <c r="J33" s="513">
        <f>★入力シート!G70</f>
        <v>0</v>
      </c>
      <c r="K33" s="512"/>
      <c r="L33" s="14" t="s">
        <v>2</v>
      </c>
      <c r="M33" s="513">
        <f>★入力シート!G71</f>
        <v>0</v>
      </c>
      <c r="N33" s="512"/>
      <c r="O33" s="14" t="s">
        <v>3</v>
      </c>
      <c r="P33" s="513">
        <f>★入力シート!G72</f>
        <v>0</v>
      </c>
      <c r="Q33" s="512"/>
      <c r="R33" s="14" t="s">
        <v>4</v>
      </c>
      <c r="S33" s="14" t="s">
        <v>61</v>
      </c>
      <c r="T33" s="308" t="s">
        <v>1</v>
      </c>
      <c r="U33" s="514"/>
      <c r="V33" s="513">
        <f>★入力シート!G73</f>
        <v>0</v>
      </c>
      <c r="W33" s="512"/>
      <c r="X33" s="14" t="s">
        <v>2</v>
      </c>
      <c r="Y33" s="513">
        <f>★入力シート!G74</f>
        <v>0</v>
      </c>
      <c r="Z33" s="512"/>
      <c r="AA33" s="14" t="s">
        <v>3</v>
      </c>
      <c r="AB33" s="513">
        <f>★入力シート!G75</f>
        <v>0</v>
      </c>
      <c r="AC33" s="512"/>
      <c r="AD33" s="14" t="s">
        <v>4</v>
      </c>
      <c r="AE33" s="13"/>
      <c r="AF33" s="13"/>
      <c r="AG33" s="18"/>
    </row>
    <row r="34" spans="1:34" ht="15" customHeight="1" x14ac:dyDescent="0.55000000000000004">
      <c r="A34" s="17"/>
      <c r="AG34" s="17"/>
    </row>
    <row r="35" spans="1:34" ht="15" customHeight="1" x14ac:dyDescent="0.55000000000000004">
      <c r="A35" s="438" t="s">
        <v>62</v>
      </c>
      <c r="B35" s="438"/>
      <c r="C35" s="438"/>
      <c r="D35" s="438"/>
      <c r="E35" s="438"/>
      <c r="F35" s="438"/>
      <c r="G35" s="438"/>
      <c r="H35" s="438"/>
      <c r="I35" s="438"/>
      <c r="J35" s="438"/>
      <c r="K35" s="438"/>
      <c r="L35" s="438"/>
      <c r="M35" s="438"/>
      <c r="N35" s="438"/>
      <c r="O35" s="438"/>
      <c r="P35" s="438"/>
      <c r="Q35" s="438"/>
      <c r="R35" s="438"/>
      <c r="S35" s="438"/>
      <c r="T35" s="438"/>
      <c r="U35" s="438"/>
      <c r="V35" s="438"/>
      <c r="W35" s="438"/>
      <c r="X35" s="438"/>
      <c r="Y35" s="438"/>
      <c r="Z35" s="438"/>
      <c r="AA35" s="438"/>
      <c r="AB35" s="438"/>
      <c r="AC35" s="438"/>
      <c r="AD35" s="438"/>
      <c r="AE35" s="438"/>
      <c r="AF35" s="438"/>
      <c r="AG35" s="438"/>
    </row>
    <row r="36" spans="1:34" ht="5.15" customHeight="1" x14ac:dyDescent="0.55000000000000004">
      <c r="A36" s="3"/>
      <c r="B36" s="3"/>
      <c r="C36" s="3"/>
      <c r="D36" s="3"/>
      <c r="E36" s="3"/>
      <c r="F36" s="3"/>
      <c r="G36" s="3"/>
      <c r="H36" s="3"/>
      <c r="I36" s="19"/>
      <c r="J36" s="19"/>
      <c r="K36" s="19"/>
      <c r="L36" s="19"/>
      <c r="M36" s="19"/>
      <c r="N36" s="19"/>
      <c r="O36" s="19"/>
      <c r="P36" s="19"/>
      <c r="Q36" s="19"/>
      <c r="R36" s="19"/>
      <c r="S36" s="17"/>
      <c r="T36" s="17"/>
      <c r="U36" s="17"/>
      <c r="V36" s="17"/>
      <c r="W36" s="17"/>
      <c r="X36" s="17"/>
      <c r="Y36" s="17"/>
      <c r="Z36" s="17"/>
      <c r="AA36" s="17"/>
      <c r="AB36" s="17"/>
      <c r="AC36" s="17"/>
      <c r="AD36" s="17"/>
      <c r="AE36" s="17"/>
      <c r="AF36" s="163"/>
      <c r="AG36" s="17"/>
    </row>
    <row r="37" spans="1:34" ht="15" customHeight="1" x14ac:dyDescent="0.55000000000000004">
      <c r="A37" s="9"/>
      <c r="B37" s="9"/>
      <c r="C37" s="9"/>
      <c r="D37" s="9"/>
      <c r="E37" s="9"/>
      <c r="F37" s="9"/>
      <c r="G37" s="9"/>
      <c r="H37" s="20" t="s">
        <v>63</v>
      </c>
      <c r="I37" s="515">
        <f>★入力シート!G94+★入力シート!G95+★入力シート!G96</f>
        <v>0</v>
      </c>
      <c r="J37" s="515"/>
      <c r="K37" s="515"/>
      <c r="L37" s="515"/>
      <c r="M37" s="515"/>
      <c r="N37" s="515"/>
      <c r="O37" s="515"/>
      <c r="P37" s="515"/>
      <c r="Q37" s="515"/>
      <c r="R37" s="10" t="s">
        <v>44</v>
      </c>
      <c r="S37" s="12"/>
      <c r="T37" s="19"/>
      <c r="U37" s="19"/>
      <c r="V37" s="19"/>
      <c r="W37" s="19"/>
      <c r="X37" s="19"/>
      <c r="Y37" s="19"/>
      <c r="Z37" s="19"/>
      <c r="AA37" s="19"/>
      <c r="AB37" s="19"/>
      <c r="AC37" s="19"/>
      <c r="AD37" s="19"/>
      <c r="AE37" s="19"/>
      <c r="AF37" s="162"/>
      <c r="AG37" s="19"/>
    </row>
    <row r="38" spans="1:34" ht="15" customHeight="1" x14ac:dyDescent="0.55000000000000004">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63"/>
      <c r="AG38" s="17"/>
    </row>
    <row r="39" spans="1:34" s="170" customFormat="1" ht="15" customHeight="1" x14ac:dyDescent="0.55000000000000004">
      <c r="A39" s="438" t="s">
        <v>355</v>
      </c>
      <c r="B39" s="438"/>
      <c r="C39" s="438"/>
      <c r="D39" s="438"/>
      <c r="E39" s="438"/>
      <c r="F39" s="438"/>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38"/>
      <c r="AF39" s="438"/>
      <c r="AG39" s="438"/>
      <c r="AH39" s="15"/>
    </row>
    <row r="40" spans="1:34" s="170" customFormat="1" ht="5.15" customHeight="1" x14ac:dyDescent="0.55000000000000004">
      <c r="A40" s="168"/>
      <c r="B40" s="168"/>
      <c r="C40" s="168"/>
      <c r="D40" s="168"/>
      <c r="E40" s="168"/>
      <c r="F40" s="168"/>
      <c r="G40" s="168"/>
      <c r="H40" s="168"/>
      <c r="I40" s="168"/>
      <c r="J40" s="171"/>
      <c r="K40" s="171"/>
      <c r="L40" s="171"/>
      <c r="M40" s="171"/>
      <c r="N40" s="171"/>
      <c r="O40" s="171"/>
      <c r="P40" s="171"/>
      <c r="Q40" s="171"/>
      <c r="R40" s="171"/>
      <c r="S40" s="171"/>
      <c r="T40" s="169"/>
      <c r="U40" s="169"/>
      <c r="V40" s="169"/>
      <c r="W40" s="169"/>
      <c r="X40" s="169"/>
      <c r="Y40" s="169"/>
      <c r="Z40" s="169"/>
      <c r="AA40" s="169"/>
      <c r="AB40" s="169"/>
      <c r="AC40" s="169"/>
      <c r="AD40" s="169"/>
      <c r="AE40" s="169"/>
      <c r="AF40" s="169"/>
      <c r="AG40" s="169"/>
      <c r="AH40" s="15"/>
    </row>
    <row r="41" spans="1:34" s="170" customFormat="1" ht="15" customHeight="1" x14ac:dyDescent="0.55000000000000004">
      <c r="A41" s="176" t="str">
        <f>IF(★入力シート!G29="○","✓","")</f>
        <v/>
      </c>
      <c r="B41" s="460" t="s">
        <v>356</v>
      </c>
      <c r="C41" s="460"/>
      <c r="D41" s="460"/>
      <c r="E41" s="460"/>
      <c r="F41" s="460"/>
      <c r="G41" s="460"/>
      <c r="H41" s="460"/>
      <c r="I41" s="460"/>
      <c r="J41" s="460"/>
      <c r="K41" s="460"/>
      <c r="L41" s="460"/>
      <c r="M41" s="460"/>
      <c r="N41" s="460"/>
      <c r="O41" s="460"/>
      <c r="P41" s="460"/>
      <c r="Q41" s="460"/>
      <c r="R41" s="460"/>
      <c r="S41" s="460"/>
      <c r="T41" s="460"/>
      <c r="U41" s="460"/>
      <c r="V41" s="460"/>
      <c r="W41" s="460"/>
      <c r="X41" s="460"/>
      <c r="Y41" s="460"/>
      <c r="Z41" s="460"/>
      <c r="AA41" s="460"/>
      <c r="AB41" s="460"/>
      <c r="AC41" s="460"/>
      <c r="AD41" s="460"/>
      <c r="AE41" s="460"/>
      <c r="AF41" s="460"/>
      <c r="AG41" s="460"/>
      <c r="AH41" s="15"/>
    </row>
    <row r="42" spans="1:34" s="170" customFormat="1" ht="15" customHeight="1" x14ac:dyDescent="0.55000000000000004">
      <c r="A42" s="289"/>
      <c r="B42" s="460"/>
      <c r="C42" s="460"/>
      <c r="D42" s="460"/>
      <c r="E42" s="460"/>
      <c r="F42" s="460"/>
      <c r="G42" s="460"/>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15"/>
    </row>
    <row r="43" spans="1:34" s="170" customFormat="1" ht="15" customHeight="1" x14ac:dyDescent="0.55000000000000004">
      <c r="A43" s="289"/>
      <c r="B43" s="289"/>
      <c r="C43" s="289"/>
      <c r="D43" s="289"/>
      <c r="E43" s="289"/>
      <c r="F43" s="289"/>
      <c r="G43" s="289"/>
      <c r="H43" s="289"/>
      <c r="I43" s="289"/>
      <c r="J43" s="289"/>
      <c r="K43" s="289"/>
      <c r="L43" s="289"/>
      <c r="M43" s="289"/>
      <c r="N43" s="289"/>
      <c r="O43" s="289"/>
      <c r="P43" s="289"/>
      <c r="Q43" s="289"/>
      <c r="R43" s="289"/>
      <c r="S43" s="289"/>
      <c r="T43" s="289"/>
      <c r="U43" s="289"/>
      <c r="V43" s="289"/>
      <c r="W43" s="289"/>
      <c r="X43" s="289"/>
      <c r="Y43" s="290"/>
      <c r="Z43" s="290"/>
      <c r="AA43" s="290"/>
      <c r="AB43" s="290"/>
      <c r="AC43" s="290"/>
      <c r="AD43" s="290"/>
      <c r="AE43" s="290"/>
      <c r="AF43" s="290"/>
      <c r="AG43" s="290"/>
      <c r="AH43" s="15"/>
    </row>
    <row r="44" spans="1:34" s="279" customFormat="1" ht="15" customHeight="1" x14ac:dyDescent="0.55000000000000004">
      <c r="A44" s="176" t="str">
        <f>IF(★入力シート!G30="○","✓","")</f>
        <v/>
      </c>
      <c r="B44" s="460" t="s">
        <v>572</v>
      </c>
      <c r="C44" s="460"/>
      <c r="D44" s="460"/>
      <c r="E44" s="460"/>
      <c r="F44" s="460"/>
      <c r="G44" s="460"/>
      <c r="H44" s="460"/>
      <c r="I44" s="460"/>
      <c r="J44" s="460"/>
      <c r="K44" s="460"/>
      <c r="L44" s="460"/>
      <c r="M44" s="460"/>
      <c r="N44" s="460"/>
      <c r="O44" s="460"/>
      <c r="P44" s="460"/>
      <c r="Q44" s="460"/>
      <c r="R44" s="460"/>
      <c r="S44" s="460"/>
      <c r="T44" s="460"/>
      <c r="U44" s="460"/>
      <c r="V44" s="460"/>
      <c r="W44" s="460"/>
      <c r="X44" s="460"/>
      <c r="Y44" s="460"/>
      <c r="Z44" s="460"/>
      <c r="AA44" s="460"/>
      <c r="AB44" s="460"/>
      <c r="AC44" s="460"/>
      <c r="AD44" s="460"/>
      <c r="AE44" s="460"/>
      <c r="AF44" s="460"/>
      <c r="AG44" s="460"/>
      <c r="AH44" s="15"/>
    </row>
    <row r="45" spans="1:34" s="279" customFormat="1" ht="15" customHeight="1" x14ac:dyDescent="0.55000000000000004">
      <c r="A45" s="289"/>
      <c r="B45" s="460"/>
      <c r="C45" s="460"/>
      <c r="D45" s="460"/>
      <c r="E45" s="460"/>
      <c r="F45" s="460"/>
      <c r="G45" s="460"/>
      <c r="H45" s="460"/>
      <c r="I45" s="460"/>
      <c r="J45" s="460"/>
      <c r="K45" s="460"/>
      <c r="L45" s="460"/>
      <c r="M45" s="460"/>
      <c r="N45" s="460"/>
      <c r="O45" s="460"/>
      <c r="P45" s="460"/>
      <c r="Q45" s="460"/>
      <c r="R45" s="460"/>
      <c r="S45" s="460"/>
      <c r="T45" s="460"/>
      <c r="U45" s="460"/>
      <c r="V45" s="460"/>
      <c r="W45" s="460"/>
      <c r="X45" s="460"/>
      <c r="Y45" s="460"/>
      <c r="Z45" s="460"/>
      <c r="AA45" s="460"/>
      <c r="AB45" s="460"/>
      <c r="AC45" s="460"/>
      <c r="AD45" s="460"/>
      <c r="AE45" s="460"/>
      <c r="AF45" s="460"/>
      <c r="AG45" s="460"/>
      <c r="AH45" s="15"/>
    </row>
    <row r="46" spans="1:34" s="279" customFormat="1" ht="15" customHeight="1" x14ac:dyDescent="0.55000000000000004">
      <c r="A46" s="289"/>
      <c r="B46" s="289"/>
      <c r="C46" s="289"/>
      <c r="D46" s="289"/>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15"/>
    </row>
    <row r="47" spans="1:34" ht="15" customHeight="1" x14ac:dyDescent="0.55000000000000004">
      <c r="A47" s="438" t="s">
        <v>81</v>
      </c>
      <c r="B47" s="438"/>
      <c r="C47" s="438"/>
      <c r="D47" s="438"/>
      <c r="E47" s="438"/>
      <c r="F47" s="438"/>
      <c r="G47" s="438"/>
      <c r="H47" s="438"/>
      <c r="I47" s="438"/>
      <c r="J47" s="438"/>
      <c r="K47" s="438"/>
      <c r="L47" s="438"/>
      <c r="M47" s="438"/>
      <c r="N47" s="438"/>
      <c r="O47" s="438"/>
      <c r="P47" s="438"/>
      <c r="Q47" s="438"/>
      <c r="R47" s="438"/>
      <c r="S47" s="438"/>
      <c r="T47" s="438"/>
      <c r="U47" s="438"/>
      <c r="V47" s="438"/>
      <c r="W47" s="438"/>
      <c r="X47" s="438"/>
      <c r="Y47" s="438"/>
      <c r="Z47" s="438"/>
      <c r="AA47" s="438"/>
      <c r="AB47" s="438"/>
      <c r="AC47" s="438"/>
      <c r="AD47" s="438"/>
      <c r="AE47" s="438"/>
      <c r="AF47" s="438"/>
      <c r="AG47" s="438"/>
    </row>
    <row r="48" spans="1:34" ht="5.15" customHeight="1" x14ac:dyDescent="0.55000000000000004">
      <c r="A48" s="288"/>
      <c r="B48" s="288"/>
      <c r="C48" s="288"/>
      <c r="D48" s="288"/>
      <c r="E48" s="288"/>
      <c r="F48" s="288"/>
      <c r="G48" s="288"/>
      <c r="H48" s="288"/>
      <c r="I48" s="291"/>
      <c r="J48" s="291"/>
      <c r="K48" s="291"/>
      <c r="L48" s="291"/>
      <c r="M48" s="291"/>
      <c r="N48" s="291"/>
      <c r="O48" s="291"/>
      <c r="P48" s="291"/>
      <c r="Q48" s="291"/>
      <c r="R48" s="291"/>
      <c r="S48" s="291"/>
      <c r="T48" s="291"/>
      <c r="U48" s="291"/>
      <c r="V48" s="291"/>
      <c r="W48" s="291"/>
      <c r="X48" s="291"/>
      <c r="Y48" s="291"/>
      <c r="Z48" s="291"/>
      <c r="AA48" s="291"/>
      <c r="AB48" s="291"/>
      <c r="AC48" s="291"/>
      <c r="AD48" s="291"/>
      <c r="AE48" s="291"/>
      <c r="AF48" s="291"/>
      <c r="AG48" s="291"/>
    </row>
    <row r="49" spans="1:34" ht="15" customHeight="1" x14ac:dyDescent="0.55000000000000004">
      <c r="A49" s="460" t="s">
        <v>359</v>
      </c>
      <c r="B49" s="460"/>
      <c r="C49" s="460"/>
      <c r="D49" s="460"/>
      <c r="E49" s="460"/>
      <c r="F49" s="460"/>
      <c r="G49" s="460"/>
      <c r="H49" s="460"/>
      <c r="I49" s="460"/>
      <c r="J49" s="460"/>
      <c r="K49" s="460"/>
      <c r="L49" s="460"/>
      <c r="M49" s="460"/>
      <c r="N49" s="460"/>
      <c r="O49" s="460"/>
      <c r="P49" s="460"/>
      <c r="Q49" s="460"/>
      <c r="R49" s="460"/>
      <c r="S49" s="460"/>
      <c r="T49" s="460"/>
      <c r="U49" s="460"/>
      <c r="V49" s="460"/>
      <c r="W49" s="460"/>
      <c r="X49" s="460"/>
      <c r="Y49" s="460"/>
      <c r="Z49" s="460"/>
      <c r="AA49" s="460"/>
      <c r="AB49" s="460"/>
      <c r="AC49" s="460"/>
      <c r="AD49" s="460"/>
      <c r="AE49" s="460"/>
      <c r="AF49" s="460"/>
      <c r="AG49" s="460"/>
    </row>
    <row r="50" spans="1:34" ht="15" customHeight="1" x14ac:dyDescent="0.55000000000000004">
      <c r="A50" s="460" t="s">
        <v>279</v>
      </c>
      <c r="B50" s="460"/>
      <c r="C50" s="460"/>
      <c r="D50" s="460"/>
      <c r="E50" s="460"/>
      <c r="F50" s="460"/>
      <c r="G50" s="460"/>
      <c r="H50" s="460"/>
      <c r="I50" s="460"/>
      <c r="J50" s="460"/>
      <c r="K50" s="460"/>
      <c r="L50" s="460"/>
      <c r="M50" s="460"/>
      <c r="N50" s="460"/>
      <c r="O50" s="460"/>
      <c r="P50" s="460"/>
      <c r="Q50" s="460"/>
      <c r="R50" s="460"/>
      <c r="S50" s="460"/>
      <c r="T50" s="460"/>
      <c r="U50" s="460"/>
      <c r="V50" s="460"/>
      <c r="W50" s="460"/>
      <c r="X50" s="460"/>
      <c r="Y50" s="460"/>
      <c r="Z50" s="460"/>
      <c r="AA50" s="460"/>
      <c r="AB50" s="460"/>
      <c r="AC50" s="460"/>
      <c r="AD50" s="460"/>
      <c r="AE50" s="460"/>
      <c r="AF50" s="460"/>
      <c r="AG50" s="460"/>
    </row>
    <row r="51" spans="1:34" s="120" customFormat="1" ht="15" customHeight="1" x14ac:dyDescent="0.55000000000000004">
      <c r="A51" s="460"/>
      <c r="B51" s="460"/>
      <c r="C51" s="460"/>
      <c r="D51" s="460"/>
      <c r="E51" s="460"/>
      <c r="F51" s="460"/>
      <c r="G51" s="460"/>
      <c r="H51" s="460"/>
      <c r="I51" s="460"/>
      <c r="J51" s="460"/>
      <c r="K51" s="460"/>
      <c r="L51" s="460"/>
      <c r="M51" s="460"/>
      <c r="N51" s="460"/>
      <c r="O51" s="460"/>
      <c r="P51" s="460"/>
      <c r="Q51" s="460"/>
      <c r="R51" s="460"/>
      <c r="S51" s="460"/>
      <c r="T51" s="460"/>
      <c r="U51" s="460"/>
      <c r="V51" s="460"/>
      <c r="W51" s="460"/>
      <c r="X51" s="460"/>
      <c r="Y51" s="460"/>
      <c r="Z51" s="460"/>
      <c r="AA51" s="460"/>
      <c r="AB51" s="460"/>
      <c r="AC51" s="460"/>
      <c r="AD51" s="460"/>
      <c r="AE51" s="460"/>
      <c r="AF51" s="460"/>
      <c r="AG51" s="460"/>
      <c r="AH51" s="15"/>
    </row>
    <row r="52" spans="1:34" ht="15" customHeight="1" x14ac:dyDescent="0.55000000000000004">
      <c r="A52" s="460" t="s">
        <v>360</v>
      </c>
      <c r="B52" s="460"/>
      <c r="C52" s="460"/>
      <c r="D52" s="460"/>
      <c r="E52" s="460"/>
      <c r="F52" s="460"/>
      <c r="G52" s="460"/>
      <c r="H52" s="460"/>
      <c r="I52" s="460"/>
      <c r="J52" s="460"/>
      <c r="K52" s="460"/>
      <c r="L52" s="460"/>
      <c r="M52" s="460"/>
      <c r="N52" s="460"/>
      <c r="O52" s="460"/>
      <c r="P52" s="460"/>
      <c r="Q52" s="460"/>
      <c r="R52" s="460"/>
      <c r="S52" s="460"/>
      <c r="T52" s="460"/>
      <c r="U52" s="460"/>
      <c r="V52" s="460"/>
      <c r="W52" s="460"/>
      <c r="X52" s="460"/>
      <c r="Y52" s="460"/>
      <c r="Z52" s="460"/>
      <c r="AA52" s="460"/>
      <c r="AB52" s="460"/>
      <c r="AC52" s="460"/>
      <c r="AD52" s="460"/>
      <c r="AE52" s="460"/>
      <c r="AF52" s="460"/>
      <c r="AG52" s="460"/>
    </row>
    <row r="53" spans="1:34" ht="15" customHeight="1" x14ac:dyDescent="0.55000000000000004">
      <c r="A53" s="460"/>
      <c r="B53" s="460"/>
      <c r="C53" s="460"/>
      <c r="D53" s="460"/>
      <c r="E53" s="460"/>
      <c r="F53" s="460"/>
      <c r="G53" s="460"/>
      <c r="H53" s="460"/>
      <c r="I53" s="460"/>
      <c r="J53" s="460"/>
      <c r="K53" s="460"/>
      <c r="L53" s="460"/>
      <c r="M53" s="460"/>
      <c r="N53" s="460"/>
      <c r="O53" s="460"/>
      <c r="P53" s="460"/>
      <c r="Q53" s="460"/>
      <c r="R53" s="460"/>
      <c r="S53" s="460"/>
      <c r="T53" s="460"/>
      <c r="U53" s="460"/>
      <c r="V53" s="460"/>
      <c r="W53" s="460"/>
      <c r="X53" s="460"/>
      <c r="Y53" s="460"/>
      <c r="Z53" s="460"/>
      <c r="AA53" s="460"/>
      <c r="AB53" s="460"/>
      <c r="AC53" s="460"/>
      <c r="AD53" s="460"/>
      <c r="AE53" s="460"/>
      <c r="AF53" s="460"/>
      <c r="AG53" s="460"/>
    </row>
    <row r="54" spans="1:34" ht="15" customHeight="1" x14ac:dyDescent="0.55000000000000004">
      <c r="A54" s="460"/>
      <c r="B54" s="460"/>
      <c r="C54" s="460"/>
      <c r="D54" s="460"/>
      <c r="E54" s="460"/>
      <c r="F54" s="460"/>
      <c r="G54" s="460"/>
      <c r="H54" s="460"/>
      <c r="I54" s="460"/>
      <c r="J54" s="460"/>
      <c r="K54" s="460"/>
      <c r="L54" s="460"/>
      <c r="M54" s="460"/>
      <c r="N54" s="460"/>
      <c r="O54" s="460"/>
      <c r="P54" s="460"/>
      <c r="Q54" s="460"/>
      <c r="R54" s="460"/>
      <c r="S54" s="460"/>
      <c r="T54" s="460"/>
      <c r="U54" s="460"/>
      <c r="V54" s="460"/>
      <c r="W54" s="460"/>
      <c r="X54" s="460"/>
      <c r="Y54" s="460"/>
      <c r="Z54" s="460"/>
      <c r="AA54" s="460"/>
      <c r="AB54" s="460"/>
      <c r="AC54" s="460"/>
      <c r="AD54" s="460"/>
      <c r="AE54" s="460"/>
      <c r="AF54" s="460"/>
      <c r="AG54" s="460"/>
    </row>
    <row r="55" spans="1:34" ht="15" customHeight="1" x14ac:dyDescent="0.55000000000000004">
      <c r="A55" s="460" t="s">
        <v>361</v>
      </c>
      <c r="B55" s="460"/>
      <c r="C55" s="460"/>
      <c r="D55" s="460"/>
      <c r="E55" s="460"/>
      <c r="F55" s="460"/>
      <c r="G55" s="460"/>
      <c r="H55" s="460"/>
      <c r="I55" s="460"/>
      <c r="J55" s="460"/>
      <c r="K55" s="460"/>
      <c r="L55" s="460"/>
      <c r="M55" s="460"/>
      <c r="N55" s="460"/>
      <c r="O55" s="460"/>
      <c r="P55" s="460"/>
      <c r="Q55" s="460"/>
      <c r="R55" s="460"/>
      <c r="S55" s="460"/>
      <c r="T55" s="460"/>
      <c r="U55" s="460"/>
      <c r="V55" s="460"/>
      <c r="W55" s="460"/>
      <c r="X55" s="460"/>
      <c r="Y55" s="460"/>
      <c r="Z55" s="460"/>
      <c r="AA55" s="460"/>
      <c r="AB55" s="460"/>
      <c r="AC55" s="460"/>
      <c r="AD55" s="460"/>
      <c r="AE55" s="460"/>
      <c r="AF55" s="460"/>
      <c r="AG55" s="460"/>
    </row>
    <row r="56" spans="1:34" ht="15" customHeight="1" x14ac:dyDescent="0.55000000000000004">
      <c r="A56" s="460" t="s">
        <v>293</v>
      </c>
      <c r="B56" s="460"/>
      <c r="C56" s="460"/>
      <c r="D56" s="460"/>
      <c r="E56" s="460"/>
      <c r="F56" s="460"/>
      <c r="G56" s="460"/>
      <c r="H56" s="460"/>
      <c r="I56" s="460"/>
      <c r="J56" s="460"/>
      <c r="K56" s="460"/>
      <c r="L56" s="460"/>
      <c r="M56" s="460"/>
      <c r="N56" s="460"/>
      <c r="O56" s="460"/>
      <c r="P56" s="460"/>
      <c r="Q56" s="460"/>
      <c r="R56" s="460"/>
      <c r="S56" s="460"/>
      <c r="T56" s="460"/>
      <c r="U56" s="460"/>
      <c r="V56" s="460"/>
      <c r="W56" s="460"/>
      <c r="X56" s="460"/>
      <c r="Y56" s="460"/>
      <c r="Z56" s="460"/>
      <c r="AA56" s="460"/>
      <c r="AB56" s="460"/>
      <c r="AC56" s="460"/>
      <c r="AD56" s="460"/>
      <c r="AE56" s="460"/>
      <c r="AF56" s="460"/>
      <c r="AG56" s="460"/>
    </row>
    <row r="57" spans="1:34" ht="15" customHeight="1" x14ac:dyDescent="0.55000000000000004">
      <c r="A57" s="460" t="s">
        <v>65</v>
      </c>
      <c r="B57" s="460"/>
      <c r="C57" s="460"/>
      <c r="D57" s="460"/>
      <c r="E57" s="460"/>
      <c r="F57" s="460"/>
      <c r="G57" s="460"/>
      <c r="H57" s="460"/>
      <c r="I57" s="460"/>
      <c r="J57" s="460"/>
      <c r="K57" s="460"/>
      <c r="L57" s="460"/>
      <c r="M57" s="460"/>
      <c r="N57" s="460"/>
      <c r="O57" s="460"/>
      <c r="P57" s="460"/>
      <c r="Q57" s="460"/>
      <c r="R57" s="460"/>
      <c r="S57" s="460"/>
      <c r="T57" s="460"/>
      <c r="U57" s="460"/>
      <c r="V57" s="460"/>
      <c r="W57" s="460"/>
      <c r="X57" s="460"/>
      <c r="Y57" s="460"/>
      <c r="Z57" s="460"/>
      <c r="AA57" s="460"/>
      <c r="AB57" s="460"/>
      <c r="AC57" s="460"/>
      <c r="AD57" s="460"/>
      <c r="AE57" s="460"/>
      <c r="AF57" s="460"/>
      <c r="AG57" s="460"/>
    </row>
    <row r="58" spans="1:34" ht="15" customHeight="1" x14ac:dyDescent="0.55000000000000004">
      <c r="A58" s="460" t="s">
        <v>318</v>
      </c>
      <c r="B58" s="460"/>
      <c r="C58" s="460"/>
      <c r="D58" s="460"/>
      <c r="E58" s="460"/>
      <c r="F58" s="460"/>
      <c r="G58" s="460"/>
      <c r="H58" s="460"/>
      <c r="I58" s="460"/>
      <c r="J58" s="460"/>
      <c r="K58" s="460"/>
      <c r="L58" s="460"/>
      <c r="M58" s="460"/>
      <c r="N58" s="460"/>
      <c r="O58" s="460"/>
      <c r="P58" s="460"/>
      <c r="Q58" s="460"/>
      <c r="R58" s="460"/>
      <c r="S58" s="460"/>
      <c r="T58" s="460"/>
      <c r="U58" s="460"/>
      <c r="V58" s="460"/>
      <c r="W58" s="460"/>
      <c r="X58" s="460"/>
      <c r="Y58" s="460"/>
      <c r="Z58" s="460"/>
      <c r="AA58" s="460"/>
      <c r="AB58" s="460"/>
      <c r="AC58" s="460"/>
      <c r="AD58" s="460"/>
      <c r="AE58" s="460"/>
      <c r="AF58" s="460"/>
      <c r="AG58" s="460"/>
    </row>
    <row r="59" spans="1:34" s="161" customFormat="1" ht="15" customHeight="1" x14ac:dyDescent="0.55000000000000004">
      <c r="A59" s="460" t="s">
        <v>358</v>
      </c>
      <c r="B59" s="460"/>
      <c r="C59" s="460"/>
      <c r="D59" s="460"/>
      <c r="E59" s="460"/>
      <c r="F59" s="460"/>
      <c r="G59" s="460"/>
      <c r="H59" s="460"/>
      <c r="I59" s="460"/>
      <c r="J59" s="460"/>
      <c r="K59" s="460"/>
      <c r="L59" s="460"/>
      <c r="M59" s="460"/>
      <c r="N59" s="460"/>
      <c r="O59" s="460"/>
      <c r="P59" s="460"/>
      <c r="Q59" s="460"/>
      <c r="R59" s="460"/>
      <c r="S59" s="460"/>
      <c r="T59" s="460"/>
      <c r="U59" s="460"/>
      <c r="V59" s="460"/>
      <c r="W59" s="460"/>
      <c r="X59" s="460"/>
      <c r="Y59" s="460"/>
      <c r="Z59" s="460"/>
      <c r="AA59" s="460"/>
      <c r="AB59" s="460"/>
      <c r="AC59" s="460"/>
      <c r="AD59" s="460"/>
      <c r="AE59" s="460"/>
      <c r="AF59" s="460"/>
      <c r="AG59" s="460"/>
      <c r="AH59" s="15"/>
    </row>
    <row r="60" spans="1:34" s="161" customFormat="1" ht="15" customHeight="1" x14ac:dyDescent="0.55000000000000004">
      <c r="A60" s="460" t="s">
        <v>364</v>
      </c>
      <c r="B60" s="460"/>
      <c r="C60" s="460"/>
      <c r="D60" s="460"/>
      <c r="E60" s="460"/>
      <c r="F60" s="460"/>
      <c r="G60" s="460"/>
      <c r="H60" s="460"/>
      <c r="I60" s="460"/>
      <c r="J60" s="460"/>
      <c r="K60" s="460"/>
      <c r="L60" s="460"/>
      <c r="M60" s="460"/>
      <c r="N60" s="460"/>
      <c r="O60" s="460"/>
      <c r="P60" s="460"/>
      <c r="Q60" s="460"/>
      <c r="R60" s="460"/>
      <c r="S60" s="460"/>
      <c r="T60" s="460"/>
      <c r="U60" s="460"/>
      <c r="V60" s="460"/>
      <c r="W60" s="460"/>
      <c r="X60" s="460"/>
      <c r="Y60" s="460"/>
      <c r="Z60" s="460"/>
      <c r="AA60" s="460"/>
      <c r="AB60" s="460"/>
      <c r="AC60" s="460"/>
      <c r="AD60" s="460"/>
      <c r="AE60" s="460"/>
      <c r="AF60" s="460"/>
      <c r="AG60" s="460"/>
      <c r="AH60" s="15"/>
    </row>
    <row r="61" spans="1:34" s="170" customFormat="1" ht="15" customHeight="1" x14ac:dyDescent="0.55000000000000004">
      <c r="A61" s="460"/>
      <c r="B61" s="460"/>
      <c r="C61" s="460"/>
      <c r="D61" s="460"/>
      <c r="E61" s="460"/>
      <c r="F61" s="460"/>
      <c r="G61" s="460"/>
      <c r="H61" s="460"/>
      <c r="I61" s="460"/>
      <c r="J61" s="460"/>
      <c r="K61" s="460"/>
      <c r="L61" s="460"/>
      <c r="M61" s="460"/>
      <c r="N61" s="460"/>
      <c r="O61" s="460"/>
      <c r="P61" s="460"/>
      <c r="Q61" s="460"/>
      <c r="R61" s="460"/>
      <c r="S61" s="460"/>
      <c r="T61" s="460"/>
      <c r="U61" s="460"/>
      <c r="V61" s="460"/>
      <c r="W61" s="460"/>
      <c r="X61" s="460"/>
      <c r="Y61" s="460"/>
      <c r="Z61" s="460"/>
      <c r="AA61" s="460"/>
      <c r="AB61" s="460"/>
      <c r="AC61" s="460"/>
      <c r="AD61" s="460"/>
      <c r="AE61" s="460"/>
      <c r="AF61" s="460"/>
      <c r="AG61" s="460"/>
      <c r="AH61" s="15"/>
    </row>
    <row r="62" spans="1:34" ht="15" customHeight="1" x14ac:dyDescent="0.55000000000000004">
      <c r="A62" s="460" t="s">
        <v>362</v>
      </c>
      <c r="B62" s="460"/>
      <c r="C62" s="460"/>
      <c r="D62" s="460"/>
      <c r="E62" s="460"/>
      <c r="F62" s="460"/>
      <c r="G62" s="460"/>
      <c r="H62" s="460"/>
      <c r="I62" s="460"/>
      <c r="J62" s="460"/>
      <c r="K62" s="460"/>
      <c r="L62" s="460"/>
      <c r="M62" s="460"/>
      <c r="N62" s="460"/>
      <c r="O62" s="460"/>
      <c r="P62" s="460"/>
      <c r="Q62" s="460"/>
      <c r="R62" s="460"/>
      <c r="S62" s="460"/>
      <c r="T62" s="460"/>
      <c r="U62" s="460"/>
      <c r="V62" s="460"/>
      <c r="W62" s="460"/>
      <c r="X62" s="460"/>
      <c r="Y62" s="460"/>
      <c r="Z62" s="460"/>
      <c r="AA62" s="460"/>
      <c r="AB62" s="460"/>
      <c r="AC62" s="460"/>
      <c r="AD62" s="460"/>
      <c r="AE62" s="460"/>
      <c r="AF62" s="460"/>
      <c r="AG62" s="460"/>
    </row>
    <row r="63" spans="1:34" s="161" customFormat="1" ht="15" customHeight="1" x14ac:dyDescent="0.55000000000000004">
      <c r="A63" s="460"/>
      <c r="B63" s="460"/>
      <c r="C63" s="460"/>
      <c r="D63" s="460"/>
      <c r="E63" s="460"/>
      <c r="F63" s="460"/>
      <c r="G63" s="460"/>
      <c r="H63" s="460"/>
      <c r="I63" s="460"/>
      <c r="J63" s="460"/>
      <c r="K63" s="460"/>
      <c r="L63" s="460"/>
      <c r="M63" s="460"/>
      <c r="N63" s="460"/>
      <c r="O63" s="460"/>
      <c r="P63" s="460"/>
      <c r="Q63" s="460"/>
      <c r="R63" s="460"/>
      <c r="S63" s="460"/>
      <c r="T63" s="460"/>
      <c r="U63" s="460"/>
      <c r="V63" s="460"/>
      <c r="W63" s="460"/>
      <c r="X63" s="460"/>
      <c r="Y63" s="460"/>
      <c r="Z63" s="460"/>
      <c r="AA63" s="460"/>
      <c r="AB63" s="460"/>
      <c r="AC63" s="460"/>
      <c r="AD63" s="460"/>
      <c r="AE63" s="460"/>
      <c r="AF63" s="460"/>
      <c r="AG63" s="460"/>
      <c r="AH63" s="15"/>
    </row>
    <row r="64" spans="1:34" s="170" customFormat="1" ht="15" customHeight="1" x14ac:dyDescent="0.55000000000000004">
      <c r="A64" s="460"/>
      <c r="B64" s="460"/>
      <c r="C64" s="460"/>
      <c r="D64" s="460"/>
      <c r="E64" s="460"/>
      <c r="F64" s="460"/>
      <c r="G64" s="460"/>
      <c r="H64" s="460"/>
      <c r="I64" s="460"/>
      <c r="J64" s="460"/>
      <c r="K64" s="460"/>
      <c r="L64" s="460"/>
      <c r="M64" s="460"/>
      <c r="N64" s="460"/>
      <c r="O64" s="460"/>
      <c r="P64" s="460"/>
      <c r="Q64" s="460"/>
      <c r="R64" s="460"/>
      <c r="S64" s="460"/>
      <c r="T64" s="460"/>
      <c r="U64" s="460"/>
      <c r="V64" s="460"/>
      <c r="W64" s="460"/>
      <c r="X64" s="460"/>
      <c r="Y64" s="460"/>
      <c r="Z64" s="460"/>
      <c r="AA64" s="460"/>
      <c r="AB64" s="460"/>
      <c r="AC64" s="460"/>
      <c r="AD64" s="460"/>
      <c r="AE64" s="460"/>
      <c r="AF64" s="460"/>
      <c r="AG64" s="460"/>
      <c r="AH64" s="15"/>
    </row>
    <row r="65" spans="1:34" s="280" customFormat="1" ht="15" customHeight="1" x14ac:dyDescent="0.55000000000000004">
      <c r="A65" s="460" t="s">
        <v>574</v>
      </c>
      <c r="B65" s="460"/>
      <c r="C65" s="460"/>
      <c r="D65" s="460"/>
      <c r="E65" s="460"/>
      <c r="F65" s="460"/>
      <c r="G65" s="460"/>
      <c r="H65" s="460"/>
      <c r="I65" s="460"/>
      <c r="J65" s="460"/>
      <c r="K65" s="460"/>
      <c r="L65" s="460"/>
      <c r="M65" s="460"/>
      <c r="N65" s="460"/>
      <c r="O65" s="460"/>
      <c r="P65" s="460"/>
      <c r="Q65" s="460"/>
      <c r="R65" s="460"/>
      <c r="S65" s="460"/>
      <c r="T65" s="460"/>
      <c r="U65" s="460"/>
      <c r="V65" s="460"/>
      <c r="W65" s="460"/>
      <c r="X65" s="460"/>
      <c r="Y65" s="460"/>
      <c r="Z65" s="460"/>
      <c r="AA65" s="460"/>
      <c r="AB65" s="460"/>
      <c r="AC65" s="460"/>
      <c r="AD65" s="460"/>
      <c r="AE65" s="460"/>
      <c r="AF65" s="460"/>
      <c r="AG65" s="460"/>
      <c r="AH65" s="15"/>
    </row>
    <row r="66" spans="1:34" ht="17.149999999999999" customHeight="1" x14ac:dyDescent="0.55000000000000004">
      <c r="A66" s="460" t="s">
        <v>575</v>
      </c>
      <c r="B66" s="460"/>
      <c r="C66" s="460"/>
      <c r="D66" s="460"/>
      <c r="E66" s="460"/>
      <c r="F66" s="460"/>
      <c r="G66" s="460"/>
      <c r="H66" s="460"/>
      <c r="I66" s="460"/>
      <c r="J66" s="460"/>
      <c r="K66" s="460"/>
      <c r="L66" s="460"/>
      <c r="M66" s="460"/>
      <c r="N66" s="460"/>
      <c r="O66" s="460"/>
      <c r="P66" s="460"/>
      <c r="Q66" s="460"/>
      <c r="R66" s="460"/>
      <c r="S66" s="460"/>
      <c r="T66" s="460"/>
      <c r="U66" s="460"/>
      <c r="V66" s="460"/>
      <c r="W66" s="460"/>
      <c r="X66" s="460"/>
      <c r="Y66" s="460"/>
      <c r="Z66" s="460"/>
      <c r="AA66" s="460"/>
      <c r="AB66" s="460"/>
      <c r="AC66" s="460"/>
      <c r="AD66" s="460"/>
      <c r="AE66" s="460"/>
      <c r="AF66" s="460"/>
      <c r="AG66" s="460"/>
    </row>
    <row r="67" spans="1:34" ht="17.149999999999999" customHeight="1" x14ac:dyDescent="0.55000000000000004">
      <c r="A67" s="294"/>
      <c r="B67" s="294"/>
      <c r="C67" s="294"/>
      <c r="D67" s="294"/>
      <c r="E67" s="294"/>
      <c r="F67" s="294"/>
      <c r="G67" s="294"/>
      <c r="H67" s="294"/>
      <c r="I67" s="294"/>
      <c r="J67" s="294"/>
      <c r="K67" s="294"/>
      <c r="L67" s="294"/>
      <c r="M67" s="294"/>
      <c r="N67" s="294"/>
      <c r="O67" s="294"/>
      <c r="P67" s="294"/>
      <c r="Q67" s="294"/>
      <c r="R67" s="294"/>
      <c r="S67" s="294"/>
      <c r="T67" s="294"/>
      <c r="U67" s="294"/>
      <c r="V67" s="294"/>
      <c r="W67" s="294"/>
      <c r="X67" s="294"/>
      <c r="Y67" s="294"/>
      <c r="Z67" s="294"/>
      <c r="AA67" s="294"/>
      <c r="AB67" s="294"/>
      <c r="AC67" s="294"/>
      <c r="AD67" s="294"/>
      <c r="AE67" s="294"/>
      <c r="AF67" s="294"/>
      <c r="AG67" s="294"/>
    </row>
    <row r="68" spans="1:34" ht="17.149999999999999" customHeight="1" x14ac:dyDescent="0.55000000000000004">
      <c r="A68" s="294"/>
      <c r="B68" s="294"/>
      <c r="C68" s="294"/>
      <c r="D68" s="294"/>
      <c r="E68" s="294"/>
      <c r="F68" s="294"/>
      <c r="G68" s="294"/>
      <c r="H68" s="294"/>
      <c r="I68" s="294"/>
      <c r="J68" s="294"/>
      <c r="K68" s="294"/>
      <c r="L68" s="294"/>
      <c r="M68" s="294"/>
      <c r="N68" s="294"/>
      <c r="O68" s="294"/>
      <c r="P68" s="294"/>
      <c r="Q68" s="294"/>
      <c r="R68" s="294"/>
      <c r="S68" s="294"/>
      <c r="T68" s="294"/>
      <c r="U68" s="294"/>
      <c r="V68" s="294"/>
      <c r="W68" s="294"/>
      <c r="X68" s="294"/>
      <c r="Y68" s="294"/>
      <c r="Z68" s="294"/>
      <c r="AA68" s="294"/>
      <c r="AB68" s="294"/>
      <c r="AC68" s="294"/>
      <c r="AD68" s="294"/>
      <c r="AE68" s="294"/>
      <c r="AF68" s="294"/>
      <c r="AG68" s="294"/>
    </row>
    <row r="69" spans="1:34" ht="17.149999999999999" customHeight="1" x14ac:dyDescent="0.55000000000000004">
      <c r="A69" s="294"/>
      <c r="B69" s="294"/>
      <c r="C69" s="294"/>
      <c r="D69" s="294"/>
      <c r="E69" s="294"/>
      <c r="F69" s="294"/>
      <c r="G69" s="294"/>
      <c r="H69" s="294"/>
      <c r="I69" s="294"/>
      <c r="J69" s="294"/>
      <c r="K69" s="294"/>
      <c r="L69" s="294"/>
      <c r="M69" s="294"/>
      <c r="N69" s="294"/>
      <c r="O69" s="294"/>
      <c r="P69" s="294"/>
      <c r="Q69" s="294"/>
      <c r="R69" s="294"/>
      <c r="S69" s="294"/>
      <c r="T69" s="294"/>
      <c r="U69" s="294"/>
      <c r="V69" s="294"/>
      <c r="W69" s="294"/>
      <c r="X69" s="294"/>
      <c r="Y69" s="294"/>
      <c r="Z69" s="294"/>
      <c r="AA69" s="294"/>
      <c r="AB69" s="294"/>
      <c r="AC69" s="294"/>
      <c r="AD69" s="294"/>
      <c r="AE69" s="294"/>
      <c r="AF69" s="294"/>
      <c r="AG69" s="294"/>
    </row>
  </sheetData>
  <mergeCells count="78">
    <mergeCell ref="A39:AG39"/>
    <mergeCell ref="B41:AG42"/>
    <mergeCell ref="A62:AG64"/>
    <mergeCell ref="A60:AG61"/>
    <mergeCell ref="S9:AG9"/>
    <mergeCell ref="U10:V10"/>
    <mergeCell ref="X10:Y10"/>
    <mergeCell ref="AA10:AB10"/>
    <mergeCell ref="AD10:AG10"/>
    <mergeCell ref="O11:R11"/>
    <mergeCell ref="S11:AG11"/>
    <mergeCell ref="A13:AE13"/>
    <mergeCell ref="A15:AG18"/>
    <mergeCell ref="A20:AG20"/>
    <mergeCell ref="A22:AG22"/>
    <mergeCell ref="A24:G24"/>
    <mergeCell ref="A4:AG4"/>
    <mergeCell ref="H25:AG25"/>
    <mergeCell ref="A1:AG1"/>
    <mergeCell ref="V2:W2"/>
    <mergeCell ref="X2:Y2"/>
    <mergeCell ref="AA2:AB2"/>
    <mergeCell ref="AD2:AE2"/>
    <mergeCell ref="N6:N11"/>
    <mergeCell ref="O6:R7"/>
    <mergeCell ref="T6:AG6"/>
    <mergeCell ref="S7:AG7"/>
    <mergeCell ref="O8:R8"/>
    <mergeCell ref="S8:AG8"/>
    <mergeCell ref="O9:R9"/>
    <mergeCell ref="O10:R10"/>
    <mergeCell ref="S10:T10"/>
    <mergeCell ref="H24:AG24"/>
    <mergeCell ref="A25:G25"/>
    <mergeCell ref="A26:G26"/>
    <mergeCell ref="H26:I26"/>
    <mergeCell ref="J26:K26"/>
    <mergeCell ref="M26:N26"/>
    <mergeCell ref="P26:AG26"/>
    <mergeCell ref="A35:AG35"/>
    <mergeCell ref="I37:Q37"/>
    <mergeCell ref="Z27:AC27"/>
    <mergeCell ref="A28:G28"/>
    <mergeCell ref="H28:M28"/>
    <mergeCell ref="N28:R28"/>
    <mergeCell ref="U28:Z28"/>
    <mergeCell ref="AA28:AE28"/>
    <mergeCell ref="A27:G27"/>
    <mergeCell ref="H27:I27"/>
    <mergeCell ref="J27:M27"/>
    <mergeCell ref="P27:Q27"/>
    <mergeCell ref="R27:U27"/>
    <mergeCell ref="X27:Y27"/>
    <mergeCell ref="A30:AG30"/>
    <mergeCell ref="A32:G32"/>
    <mergeCell ref="H32:Y32"/>
    <mergeCell ref="Z32:AG32"/>
    <mergeCell ref="A33:G33"/>
    <mergeCell ref="H33:I33"/>
    <mergeCell ref="J33:K33"/>
    <mergeCell ref="M33:N33"/>
    <mergeCell ref="P33:Q33"/>
    <mergeCell ref="T33:U33"/>
    <mergeCell ref="V33:W33"/>
    <mergeCell ref="Y33:Z33"/>
    <mergeCell ref="AB33:AC33"/>
    <mergeCell ref="B44:AG45"/>
    <mergeCell ref="A58:AG58"/>
    <mergeCell ref="A66:AG66"/>
    <mergeCell ref="A52:AG54"/>
    <mergeCell ref="A55:AG55"/>
    <mergeCell ref="A49:AG49"/>
    <mergeCell ref="A56:AG56"/>
    <mergeCell ref="A57:AG57"/>
    <mergeCell ref="A50:AG51"/>
    <mergeCell ref="A59:AG59"/>
    <mergeCell ref="A47:AG47"/>
    <mergeCell ref="A65:AG65"/>
  </mergeCells>
  <phoneticPr fontId="1"/>
  <pageMargins left="0.78740157480314965" right="0.78740157480314965" top="0.78740157480314965" bottom="0.39370078740157483" header="0" footer="0"/>
  <pageSetup paperSize="9" scale="75"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441F6-C058-4985-A363-FEFD4DBF5D83}">
  <sheetPr>
    <tabColor rgb="FFFF0000"/>
  </sheetPr>
  <dimension ref="A1:AH42"/>
  <sheetViews>
    <sheetView view="pageBreakPreview" zoomScaleNormal="100" zoomScaleSheetLayoutView="100" workbookViewId="0">
      <selection sqref="A1:AG1"/>
    </sheetView>
  </sheetViews>
  <sheetFormatPr defaultColWidth="2.58203125" defaultRowHeight="17.149999999999999" customHeight="1" x14ac:dyDescent="0.55000000000000004"/>
  <cols>
    <col min="1" max="32" width="2.58203125" style="28"/>
    <col min="33" max="34" width="2.58203125" style="28" customWidth="1"/>
    <col min="35" max="16384" width="2.58203125" style="28"/>
  </cols>
  <sheetData>
    <row r="1" spans="1:34" ht="15" customHeight="1" x14ac:dyDescent="0.55000000000000004">
      <c r="A1" s="537" t="s">
        <v>539</v>
      </c>
      <c r="B1" s="537"/>
      <c r="C1" s="537"/>
      <c r="D1" s="537"/>
      <c r="E1" s="537"/>
      <c r="F1" s="537"/>
      <c r="G1" s="537"/>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G1" s="537"/>
    </row>
    <row r="2" spans="1:34" ht="15" customHeight="1" x14ac:dyDescent="0.55000000000000004"/>
    <row r="3" spans="1:34" ht="15" customHeight="1" x14ac:dyDescent="0.55000000000000004"/>
    <row r="4" spans="1:34" ht="15" customHeight="1" x14ac:dyDescent="0.55000000000000004">
      <c r="B4" s="538" t="s">
        <v>540</v>
      </c>
      <c r="C4" s="538"/>
      <c r="D4" s="538"/>
      <c r="E4" s="538"/>
      <c r="F4" s="538"/>
      <c r="G4" s="538"/>
      <c r="H4" s="538"/>
      <c r="I4" s="538"/>
      <c r="J4" s="538"/>
      <c r="K4" s="538"/>
      <c r="L4" s="538"/>
      <c r="M4" s="28" t="s">
        <v>96</v>
      </c>
    </row>
    <row r="5" spans="1:34" ht="15" customHeight="1" x14ac:dyDescent="0.55000000000000004"/>
    <row r="6" spans="1:34" ht="15" customHeight="1" x14ac:dyDescent="0.55000000000000004">
      <c r="A6" s="539"/>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539"/>
      <c r="AB6" s="539"/>
      <c r="AC6" s="539"/>
      <c r="AD6" s="539"/>
      <c r="AE6" s="539"/>
      <c r="AF6" s="28" t="s">
        <v>541</v>
      </c>
    </row>
    <row r="7" spans="1:34" ht="20.149999999999999" customHeight="1" x14ac:dyDescent="0.55000000000000004"/>
    <row r="8" spans="1:34" ht="20.149999999999999" customHeight="1" x14ac:dyDescent="0.55000000000000004">
      <c r="A8" s="272"/>
      <c r="B8" s="509" t="s">
        <v>1</v>
      </c>
      <c r="C8" s="509"/>
      <c r="D8" s="540"/>
      <c r="E8" s="540"/>
      <c r="F8" s="272" t="s">
        <v>2</v>
      </c>
      <c r="G8" s="540"/>
      <c r="H8" s="540"/>
      <c r="I8" s="272" t="s">
        <v>3</v>
      </c>
      <c r="J8" s="540"/>
      <c r="K8" s="540"/>
      <c r="L8" s="509" t="s">
        <v>68</v>
      </c>
      <c r="M8" s="509"/>
      <c r="N8" s="509"/>
      <c r="O8" s="438" t="s">
        <v>542</v>
      </c>
      <c r="P8" s="438"/>
      <c r="Q8" s="438"/>
      <c r="R8" s="438"/>
      <c r="S8" s="438"/>
      <c r="T8" s="438"/>
      <c r="U8" s="438"/>
      <c r="V8" s="438"/>
      <c r="W8" s="438"/>
      <c r="X8" s="438"/>
      <c r="Y8" s="438"/>
      <c r="Z8" s="438"/>
      <c r="AA8" s="438"/>
      <c r="AB8" s="438"/>
      <c r="AC8" s="438"/>
      <c r="AD8" s="438"/>
      <c r="AE8" s="438"/>
      <c r="AF8" s="438"/>
      <c r="AG8" s="438"/>
      <c r="AH8" s="438"/>
    </row>
    <row r="9" spans="1:34" ht="15" customHeight="1" x14ac:dyDescent="0.55000000000000004">
      <c r="A9" s="541" t="s">
        <v>543</v>
      </c>
      <c r="B9" s="541"/>
      <c r="C9" s="541"/>
      <c r="D9" s="541"/>
      <c r="E9" s="541"/>
      <c r="F9" s="541"/>
      <c r="G9" s="541"/>
      <c r="H9" s="541"/>
      <c r="I9" s="541"/>
      <c r="J9" s="541"/>
      <c r="K9" s="541"/>
      <c r="L9" s="541"/>
      <c r="M9" s="541"/>
      <c r="N9" s="541"/>
      <c r="O9" s="541"/>
      <c r="P9" s="541"/>
      <c r="Q9" s="541"/>
      <c r="R9" s="541"/>
      <c r="S9" s="541"/>
      <c r="T9" s="541"/>
      <c r="U9" s="541"/>
      <c r="V9" s="541"/>
      <c r="W9" s="541"/>
      <c r="X9" s="541"/>
      <c r="Y9" s="541"/>
      <c r="Z9" s="541"/>
      <c r="AA9" s="541"/>
      <c r="AB9" s="541"/>
      <c r="AC9" s="541"/>
      <c r="AD9" s="541"/>
      <c r="AE9" s="541"/>
      <c r="AF9" s="541"/>
      <c r="AG9" s="541"/>
    </row>
    <row r="10" spans="1:34" ht="15" customHeight="1" x14ac:dyDescent="0.55000000000000004">
      <c r="A10" s="541"/>
      <c r="B10" s="541"/>
      <c r="C10" s="541"/>
      <c r="D10" s="541"/>
      <c r="E10" s="541"/>
      <c r="F10" s="541"/>
      <c r="G10" s="541"/>
      <c r="H10" s="541"/>
      <c r="I10" s="541"/>
      <c r="J10" s="541"/>
      <c r="K10" s="541"/>
      <c r="L10" s="541"/>
      <c r="M10" s="541"/>
      <c r="N10" s="541"/>
      <c r="O10" s="541"/>
      <c r="P10" s="541"/>
      <c r="Q10" s="541"/>
      <c r="R10" s="541"/>
      <c r="S10" s="541"/>
      <c r="T10" s="541"/>
      <c r="U10" s="541"/>
      <c r="V10" s="541"/>
      <c r="W10" s="541"/>
      <c r="X10" s="541"/>
      <c r="Y10" s="541"/>
      <c r="Z10" s="541"/>
      <c r="AA10" s="541"/>
      <c r="AB10" s="541"/>
      <c r="AC10" s="541"/>
      <c r="AD10" s="541"/>
      <c r="AE10" s="541"/>
      <c r="AF10" s="541"/>
      <c r="AG10" s="541"/>
    </row>
    <row r="11" spans="1:34" ht="15" customHeight="1" x14ac:dyDescent="0.55000000000000004">
      <c r="C11" s="538" t="s">
        <v>1</v>
      </c>
      <c r="D11" s="538"/>
      <c r="E11" s="538"/>
      <c r="F11" s="538"/>
      <c r="G11" s="28" t="s">
        <v>2</v>
      </c>
      <c r="H11" s="538"/>
      <c r="I11" s="538"/>
      <c r="J11" s="28" t="s">
        <v>3</v>
      </c>
      <c r="K11" s="538"/>
      <c r="L11" s="538"/>
      <c r="M11" s="28" t="s">
        <v>4</v>
      </c>
    </row>
    <row r="12" spans="1:34" ht="15" customHeight="1" x14ac:dyDescent="0.55000000000000004"/>
    <row r="13" spans="1:34" ht="15" customHeight="1" x14ac:dyDescent="0.55000000000000004"/>
    <row r="14" spans="1:34" ht="15" customHeight="1" x14ac:dyDescent="0.55000000000000004">
      <c r="T14" s="538" t="s">
        <v>544</v>
      </c>
      <c r="U14" s="538"/>
      <c r="V14" s="538"/>
      <c r="W14" s="538"/>
      <c r="X14" s="538" t="s">
        <v>568</v>
      </c>
      <c r="Y14" s="538"/>
      <c r="Z14" s="538"/>
      <c r="AA14" s="538"/>
      <c r="AB14" s="538"/>
      <c r="AC14" s="538"/>
      <c r="AD14" s="538"/>
      <c r="AE14" s="538"/>
    </row>
    <row r="15" spans="1:34" ht="15" customHeight="1" x14ac:dyDescent="0.55000000000000004"/>
    <row r="16" spans="1:34" ht="15" customHeight="1" x14ac:dyDescent="0.55000000000000004"/>
    <row r="17" spans="1:33" ht="15" customHeight="1" x14ac:dyDescent="0.55000000000000004">
      <c r="A17" s="275" t="s">
        <v>545</v>
      </c>
      <c r="C17" s="538" t="s">
        <v>546</v>
      </c>
      <c r="D17" s="538"/>
      <c r="E17" s="538"/>
      <c r="F17" s="538"/>
      <c r="G17" s="538"/>
      <c r="J17" s="542"/>
      <c r="K17" s="542"/>
      <c r="L17" s="542"/>
      <c r="M17" s="542"/>
      <c r="N17" s="542"/>
      <c r="O17" s="542"/>
      <c r="P17" s="542"/>
      <c r="Q17" s="542"/>
      <c r="R17" s="542"/>
      <c r="S17" s="542"/>
      <c r="T17" s="542"/>
      <c r="U17" s="481" t="s">
        <v>317</v>
      </c>
      <c r="V17" s="481"/>
      <c r="W17" s="481"/>
      <c r="X17" s="481"/>
      <c r="Y17" s="481"/>
      <c r="Z17" s="481"/>
      <c r="AA17" s="481"/>
      <c r="AB17" s="481"/>
    </row>
    <row r="18" spans="1:33" ht="15" customHeight="1" x14ac:dyDescent="0.55000000000000004">
      <c r="A18" s="275"/>
    </row>
    <row r="19" spans="1:33" ht="15" customHeight="1" x14ac:dyDescent="0.55000000000000004">
      <c r="A19" s="275" t="s">
        <v>547</v>
      </c>
      <c r="C19" s="538" t="s">
        <v>548</v>
      </c>
      <c r="D19" s="538"/>
      <c r="E19" s="538"/>
      <c r="F19" s="538"/>
      <c r="G19" s="538"/>
      <c r="J19" s="20" t="s">
        <v>63</v>
      </c>
      <c r="K19" s="543"/>
      <c r="L19" s="543"/>
      <c r="M19" s="543"/>
      <c r="N19" s="543"/>
      <c r="O19" s="543"/>
      <c r="P19" s="543"/>
      <c r="Q19" s="543"/>
      <c r="R19" s="543"/>
      <c r="S19" s="543"/>
      <c r="T19" s="10" t="s">
        <v>44</v>
      </c>
    </row>
    <row r="20" spans="1:33" ht="15" customHeight="1" x14ac:dyDescent="0.55000000000000004">
      <c r="A20" s="275"/>
    </row>
    <row r="21" spans="1:33" ht="14" x14ac:dyDescent="0.55000000000000004">
      <c r="A21" s="275" t="s">
        <v>549</v>
      </c>
      <c r="C21" s="538" t="s">
        <v>550</v>
      </c>
      <c r="D21" s="538"/>
      <c r="E21" s="538"/>
      <c r="F21" s="538"/>
      <c r="G21" s="538"/>
    </row>
    <row r="22" spans="1:33" ht="14" x14ac:dyDescent="0.55000000000000004">
      <c r="A22" s="545" t="s">
        <v>551</v>
      </c>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row>
    <row r="23" spans="1:33" ht="14" x14ac:dyDescent="0.55000000000000004">
      <c r="A23" s="545"/>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row>
    <row r="24" spans="1:33" ht="14" x14ac:dyDescent="0.55000000000000004">
      <c r="A24" s="545"/>
      <c r="B24" s="545"/>
      <c r="C24" s="545"/>
      <c r="D24" s="545"/>
      <c r="E24" s="545"/>
      <c r="F24" s="545"/>
      <c r="G24" s="545"/>
      <c r="H24" s="545"/>
      <c r="I24" s="545"/>
      <c r="J24" s="545"/>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row>
    <row r="25" spans="1:33" ht="14" x14ac:dyDescent="0.55000000000000004">
      <c r="C25" s="274"/>
      <c r="D25" s="274"/>
      <c r="E25" s="274"/>
      <c r="F25" s="274"/>
      <c r="G25" s="274"/>
    </row>
    <row r="26" spans="1:33" ht="14" x14ac:dyDescent="0.55000000000000004">
      <c r="C26" s="274"/>
      <c r="D26" s="274"/>
      <c r="E26" s="274"/>
      <c r="F26" s="274"/>
      <c r="G26" s="274"/>
    </row>
    <row r="27" spans="1:33" ht="14" x14ac:dyDescent="0.55000000000000004">
      <c r="A27" s="545" t="s">
        <v>552</v>
      </c>
      <c r="B27" s="545"/>
      <c r="C27" s="545"/>
      <c r="D27" s="545"/>
      <c r="E27" s="545"/>
      <c r="F27" s="545"/>
      <c r="G27" s="545"/>
      <c r="H27" s="545"/>
      <c r="I27" s="545"/>
      <c r="J27" s="545"/>
      <c r="K27" s="545"/>
      <c r="L27" s="545"/>
      <c r="M27" s="545"/>
      <c r="N27" s="545"/>
      <c r="O27" s="545"/>
      <c r="P27" s="545"/>
      <c r="Q27" s="545"/>
      <c r="R27" s="545"/>
      <c r="S27" s="545"/>
      <c r="T27" s="545"/>
      <c r="U27" s="545"/>
      <c r="V27" s="545"/>
      <c r="W27" s="545"/>
      <c r="X27" s="545"/>
      <c r="Y27" s="545"/>
      <c r="Z27" s="545"/>
      <c r="AA27" s="545"/>
      <c r="AB27" s="545"/>
      <c r="AC27" s="545"/>
      <c r="AD27" s="545"/>
      <c r="AE27" s="545"/>
      <c r="AF27" s="545"/>
      <c r="AG27" s="545"/>
    </row>
    <row r="28" spans="1:33" ht="14" x14ac:dyDescent="0.55000000000000004">
      <c r="A28" s="545"/>
      <c r="B28" s="545"/>
      <c r="C28" s="545"/>
      <c r="D28" s="545"/>
      <c r="E28" s="545"/>
      <c r="F28" s="545"/>
      <c r="G28" s="545"/>
      <c r="H28" s="545"/>
      <c r="I28" s="545"/>
      <c r="J28" s="545"/>
      <c r="K28" s="545"/>
      <c r="L28" s="545"/>
      <c r="M28" s="545"/>
      <c r="N28" s="545"/>
      <c r="O28" s="545"/>
      <c r="P28" s="545"/>
      <c r="Q28" s="545"/>
      <c r="R28" s="545"/>
      <c r="S28" s="545"/>
      <c r="T28" s="545"/>
      <c r="U28" s="545"/>
      <c r="V28" s="545"/>
      <c r="W28" s="545"/>
      <c r="X28" s="545"/>
      <c r="Y28" s="545"/>
      <c r="Z28" s="545"/>
      <c r="AA28" s="545"/>
      <c r="AB28" s="545"/>
      <c r="AC28" s="545"/>
      <c r="AD28" s="545"/>
      <c r="AE28" s="545"/>
      <c r="AF28" s="545"/>
      <c r="AG28" s="545"/>
    </row>
    <row r="29" spans="1:33" ht="14" x14ac:dyDescent="0.55000000000000004">
      <c r="A29" s="545"/>
      <c r="B29" s="545"/>
      <c r="C29" s="545"/>
      <c r="D29" s="545"/>
      <c r="E29" s="545"/>
      <c r="F29" s="545"/>
      <c r="G29" s="545"/>
      <c r="H29" s="545"/>
      <c r="I29" s="545"/>
      <c r="J29" s="545"/>
      <c r="K29" s="545"/>
      <c r="L29" s="545"/>
      <c r="M29" s="545"/>
      <c r="N29" s="545"/>
      <c r="O29" s="545"/>
      <c r="P29" s="545"/>
      <c r="Q29" s="545"/>
      <c r="R29" s="545"/>
      <c r="S29" s="545"/>
      <c r="T29" s="545"/>
      <c r="U29" s="545"/>
      <c r="V29" s="545"/>
      <c r="W29" s="545"/>
      <c r="X29" s="545"/>
      <c r="Y29" s="545"/>
      <c r="Z29" s="545"/>
      <c r="AA29" s="545"/>
      <c r="AB29" s="545"/>
      <c r="AC29" s="545"/>
      <c r="AD29" s="545"/>
      <c r="AE29" s="545"/>
      <c r="AF29" s="545"/>
      <c r="AG29" s="545"/>
    </row>
    <row r="30" spans="1:33" ht="14" x14ac:dyDescent="0.55000000000000004">
      <c r="A30" s="545"/>
      <c r="B30" s="545"/>
      <c r="C30" s="545"/>
      <c r="D30" s="545"/>
      <c r="E30" s="545"/>
      <c r="F30" s="545"/>
      <c r="G30" s="545"/>
      <c r="H30" s="545"/>
      <c r="I30" s="545"/>
      <c r="J30" s="545"/>
      <c r="K30" s="545"/>
      <c r="L30" s="545"/>
      <c r="M30" s="545"/>
      <c r="N30" s="545"/>
      <c r="O30" s="545"/>
      <c r="P30" s="545"/>
      <c r="Q30" s="545"/>
      <c r="R30" s="545"/>
      <c r="S30" s="545"/>
      <c r="T30" s="545"/>
      <c r="U30" s="545"/>
      <c r="V30" s="545"/>
      <c r="W30" s="545"/>
      <c r="X30" s="545"/>
      <c r="Y30" s="545"/>
      <c r="Z30" s="545"/>
      <c r="AA30" s="545"/>
      <c r="AB30" s="545"/>
      <c r="AC30" s="545"/>
      <c r="AD30" s="545"/>
      <c r="AE30" s="545"/>
      <c r="AF30" s="545"/>
      <c r="AG30" s="545"/>
    </row>
    <row r="31" spans="1:33" ht="14" x14ac:dyDescent="0.55000000000000004">
      <c r="C31" s="274"/>
      <c r="D31" s="274"/>
      <c r="E31" s="274"/>
      <c r="F31" s="274"/>
      <c r="G31" s="274"/>
    </row>
    <row r="32" spans="1:33" ht="14" x14ac:dyDescent="0.55000000000000004">
      <c r="C32" s="274"/>
      <c r="D32" s="274"/>
      <c r="E32" s="274"/>
      <c r="F32" s="274"/>
      <c r="G32" s="274"/>
    </row>
    <row r="33" spans="1:33" ht="14" x14ac:dyDescent="0.55000000000000004">
      <c r="C33" s="274"/>
      <c r="D33" s="274"/>
      <c r="E33" s="274"/>
      <c r="F33" s="274"/>
      <c r="G33" s="274"/>
    </row>
    <row r="34" spans="1:33" ht="14" x14ac:dyDescent="0.55000000000000004">
      <c r="C34" s="274"/>
      <c r="D34" s="274"/>
      <c r="E34" s="274"/>
      <c r="F34" s="274"/>
      <c r="G34" s="274"/>
    </row>
    <row r="35" spans="1:33" ht="14.25" customHeight="1" x14ac:dyDescent="0.55000000000000004">
      <c r="C35" s="274"/>
      <c r="D35" s="274"/>
      <c r="E35" s="274"/>
      <c r="F35" s="274"/>
      <c r="G35" s="274"/>
      <c r="N35" s="544" t="s">
        <v>576</v>
      </c>
      <c r="O35" s="544"/>
      <c r="P35" s="544"/>
      <c r="Q35" s="298"/>
      <c r="R35" s="546" t="s">
        <v>569</v>
      </c>
      <c r="S35" s="546"/>
      <c r="T35" s="546"/>
      <c r="U35" s="546"/>
      <c r="V35" s="546"/>
      <c r="W35" s="546"/>
      <c r="X35" s="546"/>
      <c r="Y35" s="546"/>
      <c r="Z35" s="546"/>
      <c r="AA35" s="546"/>
      <c r="AB35" s="546"/>
      <c r="AC35" s="546"/>
      <c r="AD35" s="546"/>
      <c r="AE35" s="546"/>
      <c r="AF35" s="546"/>
    </row>
    <row r="36" spans="1:33" ht="14.25" customHeight="1" x14ac:dyDescent="0.55000000000000004">
      <c r="C36" s="274"/>
      <c r="D36" s="274"/>
      <c r="E36" s="274"/>
      <c r="F36" s="274"/>
      <c r="G36" s="274"/>
      <c r="N36" s="298"/>
      <c r="O36" s="298"/>
      <c r="P36" s="298"/>
      <c r="Q36" s="298"/>
      <c r="R36" s="546"/>
      <c r="S36" s="546"/>
      <c r="T36" s="546"/>
      <c r="U36" s="546"/>
      <c r="V36" s="546"/>
      <c r="W36" s="546"/>
      <c r="X36" s="544" t="s">
        <v>577</v>
      </c>
      <c r="Y36" s="544"/>
      <c r="Z36" s="544"/>
      <c r="AA36" s="544" t="s">
        <v>570</v>
      </c>
      <c r="AB36" s="544"/>
      <c r="AC36" s="544"/>
      <c r="AD36" s="544"/>
      <c r="AE36" s="544"/>
      <c r="AF36" s="544"/>
    </row>
    <row r="37" spans="1:33" ht="14.25" customHeight="1" x14ac:dyDescent="0.55000000000000004">
      <c r="C37" s="274"/>
      <c r="D37" s="274"/>
      <c r="E37" s="274"/>
      <c r="F37" s="274"/>
      <c r="G37" s="274"/>
      <c r="N37" s="298"/>
      <c r="O37" s="298"/>
      <c r="P37" s="298"/>
      <c r="Q37" s="298"/>
      <c r="R37" s="298"/>
      <c r="S37" s="298"/>
      <c r="T37" s="298"/>
      <c r="U37" s="298"/>
      <c r="V37" s="298"/>
      <c r="W37" s="298"/>
      <c r="X37" s="544" t="s">
        <v>553</v>
      </c>
      <c r="Y37" s="544"/>
      <c r="Z37" s="544"/>
      <c r="AA37" s="544" t="s">
        <v>570</v>
      </c>
      <c r="AB37" s="544"/>
      <c r="AC37" s="544"/>
      <c r="AD37" s="544"/>
      <c r="AE37" s="544"/>
      <c r="AF37" s="544"/>
    </row>
    <row r="38" spans="1:33" ht="15" customHeight="1" x14ac:dyDescent="0.55000000000000004"/>
    <row r="39" spans="1:33" ht="15" customHeight="1" x14ac:dyDescent="0.55000000000000004"/>
    <row r="40" spans="1:33" ht="15" customHeight="1" x14ac:dyDescent="0.55000000000000004">
      <c r="A40" s="274"/>
      <c r="B40" s="273"/>
      <c r="C40" s="273"/>
      <c r="D40" s="273"/>
      <c r="E40" s="273"/>
      <c r="F40" s="273"/>
      <c r="G40" s="273"/>
      <c r="H40" s="273"/>
      <c r="I40" s="273"/>
      <c r="J40" s="273"/>
      <c r="K40" s="273"/>
      <c r="L40" s="292"/>
      <c r="M40" s="292"/>
      <c r="N40" s="292"/>
      <c r="O40" s="292"/>
      <c r="P40" s="292"/>
      <c r="Q40" s="292"/>
      <c r="R40" s="292"/>
      <c r="S40" s="292"/>
      <c r="T40" s="292"/>
      <c r="U40" s="292"/>
      <c r="V40" s="292"/>
      <c r="W40" s="292"/>
      <c r="X40" s="292"/>
      <c r="Y40" s="292"/>
      <c r="Z40" s="292"/>
      <c r="AA40" s="292"/>
      <c r="AB40" s="292"/>
      <c r="AC40" s="292"/>
      <c r="AD40" s="292"/>
      <c r="AE40" s="292"/>
      <c r="AF40" s="292"/>
      <c r="AG40" s="293"/>
    </row>
    <row r="41" spans="1:33" ht="15" customHeight="1" x14ac:dyDescent="0.55000000000000004">
      <c r="A41" s="274"/>
      <c r="B41" s="273"/>
      <c r="C41" s="273"/>
      <c r="D41" s="273"/>
      <c r="E41" s="273"/>
      <c r="F41" s="273"/>
      <c r="G41" s="273"/>
      <c r="H41" s="273"/>
      <c r="I41" s="273"/>
      <c r="J41" s="273"/>
      <c r="K41" s="273"/>
      <c r="L41" s="292"/>
      <c r="M41" s="292"/>
      <c r="N41" s="292"/>
      <c r="O41" s="292"/>
      <c r="P41" s="292"/>
      <c r="Q41" s="292"/>
      <c r="R41" s="292"/>
      <c r="S41" s="292"/>
      <c r="T41" s="292"/>
      <c r="U41" s="292"/>
      <c r="V41" s="292"/>
      <c r="W41" s="292"/>
      <c r="X41" s="292"/>
      <c r="Y41" s="292"/>
      <c r="Z41" s="292"/>
      <c r="AA41" s="292"/>
      <c r="AB41" s="292"/>
      <c r="AC41" s="292"/>
      <c r="AD41" s="292"/>
      <c r="AE41" s="292"/>
      <c r="AF41" s="292"/>
      <c r="AG41" s="293"/>
    </row>
    <row r="42" spans="1:33" ht="15" customHeight="1" x14ac:dyDescent="0.55000000000000004">
      <c r="A42" s="274"/>
      <c r="B42" s="274"/>
      <c r="C42" s="274"/>
      <c r="D42" s="274"/>
      <c r="E42" s="274"/>
      <c r="F42" s="274"/>
      <c r="G42" s="274"/>
      <c r="H42" s="274"/>
      <c r="I42" s="274"/>
      <c r="J42" s="274"/>
      <c r="K42" s="274"/>
      <c r="L42" s="293"/>
      <c r="M42" s="293"/>
      <c r="N42" s="293"/>
      <c r="O42" s="293"/>
      <c r="P42" s="293"/>
      <c r="Q42" s="293"/>
      <c r="R42" s="293"/>
      <c r="S42" s="293"/>
      <c r="T42" s="293"/>
      <c r="U42" s="293"/>
      <c r="V42" s="293"/>
      <c r="W42" s="293"/>
      <c r="X42" s="293"/>
      <c r="Y42" s="293"/>
      <c r="Z42" s="293"/>
      <c r="AA42" s="293"/>
      <c r="AB42" s="293"/>
      <c r="AC42" s="293"/>
      <c r="AD42" s="293"/>
      <c r="AE42" s="293"/>
      <c r="AF42" s="293"/>
      <c r="AG42" s="293"/>
    </row>
  </sheetData>
  <mergeCells count="32">
    <mergeCell ref="X37:Z37"/>
    <mergeCell ref="AA37:AF37"/>
    <mergeCell ref="A22:AG24"/>
    <mergeCell ref="A27:AG30"/>
    <mergeCell ref="N35:P35"/>
    <mergeCell ref="R36:W36"/>
    <mergeCell ref="X36:Z36"/>
    <mergeCell ref="AA36:AF36"/>
    <mergeCell ref="R35:AF35"/>
    <mergeCell ref="C21:G21"/>
    <mergeCell ref="A9:AG10"/>
    <mergeCell ref="C11:D11"/>
    <mergeCell ref="E11:F11"/>
    <mergeCell ref="H11:I11"/>
    <mergeCell ref="K11:L11"/>
    <mergeCell ref="T14:W14"/>
    <mergeCell ref="X14:AE14"/>
    <mergeCell ref="C17:G17"/>
    <mergeCell ref="J17:T17"/>
    <mergeCell ref="U17:AB17"/>
    <mergeCell ref="C19:G19"/>
    <mergeCell ref="K19:S19"/>
    <mergeCell ref="A1:AG1"/>
    <mergeCell ref="B4:H4"/>
    <mergeCell ref="I4:L4"/>
    <mergeCell ref="A6:AE6"/>
    <mergeCell ref="B8:C8"/>
    <mergeCell ref="D8:E8"/>
    <mergeCell ref="G8:H8"/>
    <mergeCell ref="J8:K8"/>
    <mergeCell ref="L8:N8"/>
    <mergeCell ref="O8:AH8"/>
  </mergeCells>
  <phoneticPr fontId="1"/>
  <pageMargins left="0.78740157480314965" right="0.78740157480314965" top="0.78740157480314965" bottom="0.78740157480314965" header="0" footer="0"/>
  <pageSetup paperSize="9" scale="86"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59999389629810485"/>
  </sheetPr>
  <dimension ref="A1:AG50"/>
  <sheetViews>
    <sheetView showZeros="0" view="pageBreakPreview" zoomScaleNormal="100" zoomScaleSheetLayoutView="100" workbookViewId="0">
      <selection activeCell="J2" sqref="J2"/>
    </sheetView>
  </sheetViews>
  <sheetFormatPr defaultColWidth="2.58203125" defaultRowHeight="17.149999999999999" customHeight="1" x14ac:dyDescent="0.55000000000000004"/>
  <cols>
    <col min="1" max="16384" width="2.58203125" style="2"/>
  </cols>
  <sheetData>
    <row r="1" spans="1:33" ht="15" customHeight="1" x14ac:dyDescent="0.55000000000000004">
      <c r="A1" s="438" t="s">
        <v>66</v>
      </c>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row>
    <row r="2" spans="1:33" ht="15" customHeight="1" x14ac:dyDescent="0.55000000000000004">
      <c r="W2" s="509" t="s">
        <v>1</v>
      </c>
      <c r="X2" s="509"/>
      <c r="Y2" s="520"/>
      <c r="Z2" s="520"/>
      <c r="AA2" s="2" t="s">
        <v>2</v>
      </c>
      <c r="AB2" s="520"/>
      <c r="AC2" s="520"/>
      <c r="AD2" s="2" t="s">
        <v>3</v>
      </c>
      <c r="AE2" s="520"/>
      <c r="AF2" s="520"/>
      <c r="AG2" s="2" t="s">
        <v>4</v>
      </c>
    </row>
    <row r="3" spans="1:33" ht="15" customHeight="1" x14ac:dyDescent="0.55000000000000004"/>
    <row r="4" spans="1:33" ht="15" customHeight="1" x14ac:dyDescent="0.55000000000000004">
      <c r="A4" s="438" t="s">
        <v>5</v>
      </c>
      <c r="B4" s="438"/>
      <c r="C4" s="438"/>
      <c r="D4" s="438"/>
      <c r="E4" s="438"/>
      <c r="F4" s="438"/>
      <c r="G4" s="438"/>
      <c r="H4" s="438"/>
      <c r="I4" s="438"/>
      <c r="J4" s="438"/>
      <c r="K4" s="438"/>
      <c r="L4" s="438"/>
      <c r="M4" s="438"/>
      <c r="N4" s="438"/>
      <c r="O4" s="438"/>
      <c r="P4" s="438"/>
      <c r="Q4" s="438"/>
      <c r="R4" s="438"/>
      <c r="S4" s="438"/>
      <c r="T4" s="438"/>
      <c r="U4" s="438"/>
      <c r="V4" s="438"/>
      <c r="W4" s="438"/>
      <c r="X4" s="438"/>
      <c r="Y4" s="438"/>
      <c r="Z4" s="438"/>
      <c r="AA4" s="438"/>
      <c r="AB4" s="438"/>
      <c r="AC4" s="438"/>
      <c r="AD4" s="438"/>
      <c r="AE4" s="438"/>
      <c r="AF4" s="438"/>
      <c r="AG4" s="438"/>
    </row>
    <row r="5" spans="1:33" ht="15" customHeight="1" x14ac:dyDescent="0.55000000000000004">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 customHeight="1" x14ac:dyDescent="0.55000000000000004">
      <c r="A6" s="3"/>
      <c r="B6" s="3"/>
      <c r="C6" s="3"/>
      <c r="D6" s="3"/>
      <c r="E6" s="3"/>
      <c r="F6" s="3"/>
      <c r="G6" s="3"/>
      <c r="H6" s="3"/>
      <c r="I6" s="3"/>
      <c r="J6" s="3"/>
      <c r="K6" s="3"/>
      <c r="L6" s="3"/>
      <c r="M6" s="3"/>
      <c r="N6" s="3"/>
      <c r="O6" s="462" t="s">
        <v>67</v>
      </c>
      <c r="P6" s="433" t="s">
        <v>7</v>
      </c>
      <c r="Q6" s="433"/>
      <c r="R6" s="433"/>
      <c r="S6" s="307"/>
      <c r="T6" s="4" t="s">
        <v>8</v>
      </c>
      <c r="U6" s="563" t="str">
        <f>IF(★入力シート!G18="○",★入力シート!G6,IF(★入力シート!G18="✕",★入力シート!G20,""))</f>
        <v/>
      </c>
      <c r="V6" s="563"/>
      <c r="W6" s="563"/>
      <c r="X6" s="563"/>
      <c r="Y6" s="563"/>
      <c r="Z6" s="563"/>
      <c r="AA6" s="563"/>
      <c r="AB6" s="563"/>
      <c r="AC6" s="563"/>
      <c r="AD6" s="563"/>
      <c r="AE6" s="563"/>
      <c r="AF6" s="563"/>
      <c r="AG6" s="564"/>
    </row>
    <row r="7" spans="1:33" ht="20.149999999999999" customHeight="1" x14ac:dyDescent="0.55000000000000004">
      <c r="A7" s="3"/>
      <c r="B7" s="3"/>
      <c r="C7" s="3"/>
      <c r="D7" s="3"/>
      <c r="E7" s="3"/>
      <c r="F7" s="3"/>
      <c r="G7" s="3"/>
      <c r="H7" s="3"/>
      <c r="I7" s="3"/>
      <c r="J7" s="3"/>
      <c r="K7" s="3"/>
      <c r="L7" s="3"/>
      <c r="M7" s="3"/>
      <c r="N7" s="3"/>
      <c r="O7" s="463"/>
      <c r="P7" s="433"/>
      <c r="Q7" s="433"/>
      <c r="R7" s="433"/>
      <c r="S7" s="433"/>
      <c r="T7" s="565" t="str">
        <f>IF(★入力シート!G18="○",★入力シート!G7,IF(★入力シート!G18="✕",★入力シート!G21,""))</f>
        <v/>
      </c>
      <c r="U7" s="566"/>
      <c r="V7" s="566"/>
      <c r="W7" s="566"/>
      <c r="X7" s="566"/>
      <c r="Y7" s="566"/>
      <c r="Z7" s="566"/>
      <c r="AA7" s="566"/>
      <c r="AB7" s="566"/>
      <c r="AC7" s="566"/>
      <c r="AD7" s="566"/>
      <c r="AE7" s="566"/>
      <c r="AF7" s="566"/>
      <c r="AG7" s="567"/>
    </row>
    <row r="8" spans="1:33" ht="20.149999999999999" customHeight="1" x14ac:dyDescent="0.55000000000000004">
      <c r="A8" s="3"/>
      <c r="B8" s="3"/>
      <c r="C8" s="3"/>
      <c r="D8" s="3"/>
      <c r="E8" s="3"/>
      <c r="F8" s="3"/>
      <c r="G8" s="3"/>
      <c r="H8" s="3"/>
      <c r="I8" s="3"/>
      <c r="J8" s="3"/>
      <c r="K8" s="3"/>
      <c r="L8" s="3"/>
      <c r="M8" s="3"/>
      <c r="N8" s="3"/>
      <c r="O8" s="464"/>
      <c r="P8" s="475" t="s">
        <v>10</v>
      </c>
      <c r="Q8" s="475"/>
      <c r="R8" s="475"/>
      <c r="S8" s="475"/>
      <c r="T8" s="550" t="str">
        <f>IF(★入力シート!G18="○",★入力シート!G9,IF(★入力シート!G18="✕",★入力シート!G23,""))</f>
        <v/>
      </c>
      <c r="U8" s="551"/>
      <c r="V8" s="551"/>
      <c r="W8" s="551"/>
      <c r="X8" s="551"/>
      <c r="Y8" s="551"/>
      <c r="Z8" s="551"/>
      <c r="AA8" s="551"/>
      <c r="AB8" s="551"/>
      <c r="AC8" s="551"/>
      <c r="AD8" s="551"/>
      <c r="AE8" s="551"/>
      <c r="AF8" s="551"/>
      <c r="AG8" s="552"/>
    </row>
    <row r="9" spans="1:33" ht="15" customHeight="1" x14ac:dyDescent="0.55000000000000004">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row>
    <row r="10" spans="1:33" ht="15" customHeight="1" x14ac:dyDescent="0.55000000000000004">
      <c r="A10" s="485" t="s">
        <v>319</v>
      </c>
      <c r="B10" s="485"/>
      <c r="C10" s="485"/>
      <c r="D10" s="485"/>
      <c r="E10" s="485"/>
      <c r="F10" s="485"/>
      <c r="G10" s="485"/>
      <c r="H10" s="485"/>
      <c r="I10" s="485"/>
      <c r="J10" s="485"/>
      <c r="K10" s="485"/>
      <c r="L10" s="485"/>
      <c r="M10" s="485"/>
      <c r="N10" s="485"/>
      <c r="O10" s="485"/>
      <c r="P10" s="485"/>
      <c r="Q10" s="485"/>
      <c r="R10" s="485"/>
      <c r="S10" s="485"/>
      <c r="T10" s="485"/>
      <c r="U10" s="485"/>
      <c r="V10" s="485"/>
      <c r="W10" s="485"/>
      <c r="X10" s="485"/>
      <c r="Y10" s="485"/>
      <c r="Z10" s="485"/>
      <c r="AA10" s="485"/>
      <c r="AB10" s="485"/>
      <c r="AC10" s="485"/>
      <c r="AD10" s="485"/>
      <c r="AE10" s="485"/>
      <c r="AF10" s="485"/>
    </row>
    <row r="11" spans="1:33" ht="15" customHeight="1" x14ac:dyDescent="0.55000000000000004">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row>
    <row r="12" spans="1:33" ht="15" customHeight="1" x14ac:dyDescent="0.55000000000000004">
      <c r="B12" s="509" t="s">
        <v>1</v>
      </c>
      <c r="C12" s="509"/>
      <c r="D12" s="561">
        <f>★入力シート!G147</f>
        <v>0</v>
      </c>
      <c r="E12" s="561"/>
      <c r="F12" s="2" t="s">
        <v>2</v>
      </c>
      <c r="G12" s="561">
        <f>★入力シート!G148</f>
        <v>0</v>
      </c>
      <c r="H12" s="561"/>
      <c r="I12" s="2" t="s">
        <v>3</v>
      </c>
      <c r="J12" s="561">
        <f>★入力シート!G149</f>
        <v>0</v>
      </c>
      <c r="K12" s="561"/>
      <c r="L12" s="509" t="s">
        <v>68</v>
      </c>
      <c r="M12" s="509"/>
      <c r="N12" s="509"/>
      <c r="O12" s="562"/>
      <c r="P12" s="562"/>
      <c r="Q12" s="540" t="s">
        <v>571</v>
      </c>
      <c r="R12" s="540"/>
      <c r="S12" s="540"/>
      <c r="T12" s="540"/>
      <c r="U12" s="540"/>
      <c r="V12" s="540"/>
      <c r="W12" s="540"/>
      <c r="X12" s="561">
        <f>★入力シート!G150</f>
        <v>0</v>
      </c>
      <c r="Y12" s="561"/>
      <c r="Z12" s="561"/>
      <c r="AA12" s="509" t="s">
        <v>69</v>
      </c>
      <c r="AB12" s="509"/>
      <c r="AC12" s="509"/>
      <c r="AD12" s="509"/>
      <c r="AE12" s="509"/>
      <c r="AF12" s="509"/>
      <c r="AG12" s="509"/>
    </row>
    <row r="13" spans="1:33" ht="15" customHeight="1" x14ac:dyDescent="0.55000000000000004">
      <c r="A13" s="541" t="s">
        <v>320</v>
      </c>
      <c r="B13" s="541"/>
      <c r="C13" s="541"/>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541"/>
      <c r="AF13" s="541"/>
      <c r="AG13" s="541"/>
    </row>
    <row r="14" spans="1:33" ht="15" customHeight="1" x14ac:dyDescent="0.55000000000000004">
      <c r="A14" s="541"/>
      <c r="B14" s="541"/>
      <c r="C14" s="541"/>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541"/>
      <c r="AF14" s="541"/>
      <c r="AG14" s="541"/>
    </row>
    <row r="15" spans="1:33" ht="15" customHeight="1" x14ac:dyDescent="0.55000000000000004">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 customHeight="1" x14ac:dyDescent="0.55000000000000004">
      <c r="A16" s="509" t="s">
        <v>49</v>
      </c>
      <c r="B16" s="509"/>
      <c r="C16" s="509"/>
      <c r="D16" s="509"/>
      <c r="E16" s="509"/>
      <c r="F16" s="509"/>
      <c r="G16" s="509"/>
      <c r="H16" s="509"/>
      <c r="I16" s="509"/>
      <c r="J16" s="509"/>
      <c r="K16" s="509"/>
      <c r="L16" s="509"/>
      <c r="M16" s="509"/>
      <c r="N16" s="509"/>
      <c r="O16" s="509"/>
      <c r="P16" s="509"/>
      <c r="Q16" s="509"/>
      <c r="R16" s="509"/>
      <c r="S16" s="509"/>
      <c r="T16" s="509"/>
      <c r="U16" s="509"/>
      <c r="V16" s="509"/>
      <c r="W16" s="509"/>
      <c r="X16" s="509"/>
      <c r="Y16" s="509"/>
      <c r="Z16" s="509"/>
      <c r="AA16" s="509"/>
      <c r="AB16" s="509"/>
      <c r="AC16" s="509"/>
      <c r="AD16" s="509"/>
      <c r="AE16" s="509"/>
      <c r="AF16" s="509"/>
      <c r="AG16" s="509"/>
    </row>
    <row r="17" spans="1:33" ht="15" customHeight="1" x14ac:dyDescent="0.55000000000000004">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 customHeight="1" x14ac:dyDescent="0.55000000000000004">
      <c r="A18" s="438" t="s">
        <v>70</v>
      </c>
      <c r="B18" s="438"/>
      <c r="C18" s="438"/>
      <c r="D18" s="438"/>
      <c r="E18" s="438"/>
      <c r="F18" s="438"/>
      <c r="G18" s="438"/>
      <c r="H18" s="438"/>
      <c r="I18" s="438"/>
      <c r="J18" s="438"/>
      <c r="K18" s="438"/>
      <c r="L18" s="438"/>
      <c r="M18" s="438"/>
      <c r="N18" s="438"/>
      <c r="O18" s="438"/>
      <c r="P18" s="438"/>
      <c r="Q18" s="438"/>
      <c r="R18" s="438"/>
      <c r="S18" s="438"/>
      <c r="T18" s="438"/>
      <c r="U18" s="438"/>
      <c r="V18" s="438"/>
      <c r="W18" s="438"/>
      <c r="X18" s="438"/>
      <c r="Y18" s="438"/>
      <c r="Z18" s="438"/>
      <c r="AA18" s="438"/>
      <c r="AB18" s="438"/>
      <c r="AC18" s="438"/>
      <c r="AD18" s="438"/>
      <c r="AE18" s="438"/>
      <c r="AF18" s="438"/>
      <c r="AG18" s="438"/>
    </row>
    <row r="19" spans="1:33" ht="5.15" customHeight="1" x14ac:dyDescent="0.55000000000000004">
      <c r="A19" s="3"/>
      <c r="B19" s="3"/>
      <c r="C19" s="3"/>
      <c r="D19" s="3"/>
      <c r="E19" s="3"/>
      <c r="F19" s="3"/>
      <c r="G19" s="3"/>
      <c r="H19" s="3"/>
      <c r="I19" s="3"/>
    </row>
    <row r="20" spans="1:33" ht="20.149999999999999" customHeight="1" x14ac:dyDescent="0.55000000000000004">
      <c r="A20" s="3"/>
      <c r="B20" s="3"/>
      <c r="C20" s="3"/>
      <c r="D20" s="3"/>
      <c r="E20" s="3"/>
      <c r="F20" s="3"/>
      <c r="G20" s="3"/>
      <c r="H20" s="3"/>
      <c r="I20" s="3"/>
      <c r="J20" s="553">
        <f>★入力シート!G53</f>
        <v>0</v>
      </c>
      <c r="K20" s="553"/>
      <c r="L20" s="553"/>
      <c r="M20" s="553"/>
      <c r="N20" s="553"/>
      <c r="O20" s="553"/>
      <c r="P20" s="553"/>
      <c r="Q20" s="553"/>
      <c r="R20" s="553"/>
      <c r="S20" s="553"/>
      <c r="T20" s="553"/>
      <c r="U20" s="481" t="s">
        <v>317</v>
      </c>
      <c r="V20" s="481"/>
      <c r="W20" s="481"/>
      <c r="X20" s="481"/>
      <c r="Y20" s="481"/>
      <c r="Z20" s="481"/>
      <c r="AA20" s="481"/>
      <c r="AB20" s="481"/>
    </row>
    <row r="21" spans="1:33" ht="15" customHeight="1" x14ac:dyDescent="0.55000000000000004">
      <c r="A21" s="3"/>
      <c r="B21" s="3"/>
      <c r="C21" s="3"/>
      <c r="D21" s="3"/>
      <c r="E21" s="3"/>
      <c r="F21" s="3"/>
      <c r="G21" s="3"/>
      <c r="H21" s="3"/>
      <c r="I21" s="3"/>
    </row>
    <row r="22" spans="1:33" ht="15" customHeight="1" x14ac:dyDescent="0.55000000000000004">
      <c r="A22" s="438" t="s">
        <v>71</v>
      </c>
      <c r="B22" s="438"/>
      <c r="C22" s="438"/>
      <c r="D22" s="438"/>
      <c r="E22" s="438"/>
      <c r="F22" s="438"/>
      <c r="G22" s="438"/>
      <c r="H22" s="438"/>
      <c r="I22" s="438"/>
      <c r="J22" s="438"/>
      <c r="K22" s="438"/>
      <c r="L22" s="438"/>
      <c r="M22" s="438"/>
      <c r="N22" s="438"/>
      <c r="O22" s="438"/>
      <c r="P22" s="438"/>
      <c r="Q22" s="438"/>
      <c r="R22" s="438"/>
      <c r="S22" s="438"/>
      <c r="T22" s="438"/>
      <c r="U22" s="438"/>
      <c r="V22" s="438"/>
      <c r="W22" s="438"/>
      <c r="X22" s="438"/>
      <c r="Y22" s="438"/>
      <c r="Z22" s="438"/>
      <c r="AA22" s="438"/>
      <c r="AB22" s="438"/>
      <c r="AC22" s="438"/>
      <c r="AD22" s="438"/>
      <c r="AE22" s="438"/>
      <c r="AF22" s="438"/>
      <c r="AG22" s="438"/>
    </row>
    <row r="23" spans="1:33" ht="5.15" customHeight="1" x14ac:dyDescent="0.55000000000000004">
      <c r="A23" s="3"/>
      <c r="B23" s="3"/>
      <c r="C23" s="3"/>
      <c r="D23" s="3"/>
      <c r="E23" s="3"/>
      <c r="F23" s="3"/>
      <c r="G23" s="3"/>
      <c r="H23" s="3"/>
      <c r="I23" s="3"/>
    </row>
    <row r="24" spans="1:33" ht="15" customHeight="1" x14ac:dyDescent="0.55000000000000004">
      <c r="A24" s="3"/>
      <c r="B24" s="3"/>
      <c r="C24" s="3"/>
      <c r="D24" s="3"/>
      <c r="E24" s="3"/>
      <c r="F24" s="3"/>
      <c r="G24" s="3"/>
      <c r="H24" s="3"/>
      <c r="I24" s="3"/>
      <c r="J24" s="481" t="s">
        <v>1</v>
      </c>
      <c r="K24" s="481"/>
      <c r="L24" s="553">
        <f>★入力シート!G151</f>
        <v>0</v>
      </c>
      <c r="M24" s="553"/>
      <c r="N24" s="20" t="s">
        <v>2</v>
      </c>
      <c r="O24" s="553">
        <f>★入力シート!G152</f>
        <v>0</v>
      </c>
      <c r="P24" s="553"/>
      <c r="Q24" s="20" t="s">
        <v>3</v>
      </c>
      <c r="R24" s="553">
        <f>★入力シート!G153</f>
        <v>0</v>
      </c>
      <c r="S24" s="553"/>
      <c r="T24" s="20" t="s">
        <v>4</v>
      </c>
      <c r="U24" s="554"/>
      <c r="V24" s="555"/>
    </row>
    <row r="25" spans="1:33" ht="15" customHeight="1" x14ac:dyDescent="0.55000000000000004">
      <c r="A25" s="3"/>
      <c r="B25" s="3"/>
      <c r="C25" s="3"/>
      <c r="D25" s="3"/>
      <c r="E25" s="3"/>
      <c r="F25" s="3"/>
      <c r="G25" s="3"/>
      <c r="H25" s="3"/>
      <c r="I25" s="3"/>
    </row>
    <row r="26" spans="1:33" ht="15" customHeight="1" x14ac:dyDescent="0.55000000000000004">
      <c r="A26" s="438" t="s">
        <v>72</v>
      </c>
      <c r="B26" s="438"/>
      <c r="C26" s="438"/>
      <c r="D26" s="438"/>
      <c r="E26" s="438"/>
      <c r="F26" s="438"/>
      <c r="G26" s="438"/>
      <c r="H26" s="438"/>
      <c r="I26" s="438"/>
      <c r="J26" s="438"/>
      <c r="K26" s="438"/>
      <c r="L26" s="438"/>
      <c r="M26" s="438"/>
      <c r="N26" s="438"/>
      <c r="O26" s="438"/>
      <c r="P26" s="438"/>
      <c r="Q26" s="438"/>
      <c r="R26" s="438"/>
      <c r="S26" s="438"/>
      <c r="T26" s="438"/>
      <c r="U26" s="438"/>
      <c r="V26" s="438"/>
      <c r="W26" s="438"/>
      <c r="X26" s="438"/>
      <c r="Y26" s="438"/>
      <c r="Z26" s="438"/>
      <c r="AA26" s="438"/>
      <c r="AB26" s="438"/>
      <c r="AC26" s="438"/>
      <c r="AD26" s="438"/>
      <c r="AE26" s="438"/>
      <c r="AF26" s="438"/>
      <c r="AG26" s="438"/>
    </row>
    <row r="27" spans="1:33" ht="5.15" customHeight="1" x14ac:dyDescent="0.55000000000000004">
      <c r="A27" s="3"/>
      <c r="B27" s="3"/>
      <c r="C27" s="3"/>
      <c r="D27" s="3"/>
      <c r="E27" s="3"/>
      <c r="F27" s="3"/>
      <c r="G27" s="3"/>
      <c r="H27" s="3"/>
      <c r="I27" s="3"/>
    </row>
    <row r="28" spans="1:33" ht="20.149999999999999" customHeight="1" x14ac:dyDescent="0.55000000000000004">
      <c r="A28" s="547" t="s">
        <v>73</v>
      </c>
      <c r="B28" s="548"/>
      <c r="C28" s="548"/>
      <c r="D28" s="548"/>
      <c r="E28" s="548"/>
      <c r="F28" s="549"/>
      <c r="G28" s="550" t="str">
        <f>IF(★入力シート!G36&lt;&gt;"",★入力シート!G36,IF(★入力シート!G135&lt;&gt;"",★入力シート!G135,""))</f>
        <v/>
      </c>
      <c r="H28" s="551"/>
      <c r="I28" s="551"/>
      <c r="J28" s="551"/>
      <c r="K28" s="551"/>
      <c r="L28" s="551"/>
      <c r="M28" s="551"/>
      <c r="N28" s="551"/>
      <c r="O28" s="551"/>
      <c r="P28" s="551"/>
      <c r="Q28" s="551"/>
      <c r="R28" s="551"/>
      <c r="S28" s="551"/>
      <c r="T28" s="551"/>
      <c r="U28" s="551"/>
      <c r="V28" s="551"/>
      <c r="W28" s="551"/>
      <c r="X28" s="551"/>
      <c r="Y28" s="551"/>
      <c r="Z28" s="551"/>
      <c r="AA28" s="551"/>
      <c r="AB28" s="551"/>
      <c r="AC28" s="551"/>
      <c r="AD28" s="551"/>
      <c r="AE28" s="551"/>
      <c r="AF28" s="551"/>
      <c r="AG28" s="552"/>
    </row>
    <row r="29" spans="1:33" ht="15" customHeight="1" x14ac:dyDescent="0.55000000000000004">
      <c r="A29" s="547" t="s">
        <v>74</v>
      </c>
      <c r="B29" s="548"/>
      <c r="C29" s="548"/>
      <c r="D29" s="548"/>
      <c r="E29" s="548"/>
      <c r="F29" s="549"/>
      <c r="G29" s="8" t="s">
        <v>19</v>
      </c>
      <c r="H29" s="556" t="str">
        <f>IF(★入力シート!G38&lt;&gt;"",★入力シート!G38,IF(★入力シート!G137&lt;&gt;"",★入力シート!G137,""))</f>
        <v/>
      </c>
      <c r="I29" s="556"/>
      <c r="J29" s="556"/>
      <c r="K29" s="556"/>
      <c r="L29" s="556"/>
      <c r="M29" s="556"/>
      <c r="N29" s="556"/>
      <c r="O29" s="556"/>
      <c r="P29" s="556"/>
      <c r="Q29" s="556"/>
      <c r="R29" s="556"/>
      <c r="S29" s="556"/>
      <c r="T29" s="556"/>
      <c r="U29" s="556"/>
      <c r="V29" s="556"/>
      <c r="W29" s="556"/>
      <c r="X29" s="556"/>
      <c r="Y29" s="556"/>
      <c r="Z29" s="556"/>
      <c r="AA29" s="556"/>
      <c r="AB29" s="556"/>
      <c r="AC29" s="556"/>
      <c r="AD29" s="556"/>
      <c r="AE29" s="556"/>
      <c r="AF29" s="556"/>
      <c r="AG29" s="557"/>
    </row>
    <row r="30" spans="1:33" ht="20.149999999999999" customHeight="1" x14ac:dyDescent="0.55000000000000004">
      <c r="A30" s="547"/>
      <c r="B30" s="548"/>
      <c r="C30" s="548"/>
      <c r="D30" s="548"/>
      <c r="E30" s="548"/>
      <c r="F30" s="549"/>
      <c r="G30" s="558" t="str">
        <f>IF(★入力シート!G37&lt;&gt;"",★入力シート!G37,IF(★入力シート!G136&lt;&gt;"",★入力シート!G136,""))</f>
        <v/>
      </c>
      <c r="H30" s="559"/>
      <c r="I30" s="559"/>
      <c r="J30" s="559"/>
      <c r="K30" s="559"/>
      <c r="L30" s="559"/>
      <c r="M30" s="559"/>
      <c r="N30" s="559"/>
      <c r="O30" s="559"/>
      <c r="P30" s="559"/>
      <c r="Q30" s="559"/>
      <c r="R30" s="559"/>
      <c r="S30" s="559"/>
      <c r="T30" s="559"/>
      <c r="U30" s="559"/>
      <c r="V30" s="559"/>
      <c r="W30" s="559"/>
      <c r="X30" s="559"/>
      <c r="Y30" s="559"/>
      <c r="Z30" s="559"/>
      <c r="AA30" s="559"/>
      <c r="AB30" s="559"/>
      <c r="AC30" s="559"/>
      <c r="AD30" s="559"/>
      <c r="AE30" s="559"/>
      <c r="AF30" s="559"/>
      <c r="AG30" s="560"/>
    </row>
    <row r="31" spans="1:33" ht="15" customHeight="1" x14ac:dyDescent="0.55000000000000004">
      <c r="A31" s="547" t="s">
        <v>11</v>
      </c>
      <c r="B31" s="548"/>
      <c r="C31" s="548"/>
      <c r="D31" s="548"/>
      <c r="E31" s="548"/>
      <c r="F31" s="549"/>
      <c r="G31" s="550" t="str">
        <f>IF(★入力シート!G42&lt;&gt;"",★入力シート!G42,IF(★入力シート!G138&lt;&gt;"",★入力シート!G138,""))</f>
        <v/>
      </c>
      <c r="H31" s="551"/>
      <c r="I31" s="551"/>
      <c r="J31" s="551"/>
      <c r="K31" s="551"/>
      <c r="L31" s="551"/>
      <c r="M31" s="551"/>
      <c r="N31" s="551"/>
      <c r="O31" s="551"/>
      <c r="P31" s="551"/>
      <c r="Q31" s="551"/>
      <c r="R31" s="551"/>
      <c r="S31" s="551"/>
      <c r="T31" s="551"/>
      <c r="U31" s="551"/>
      <c r="V31" s="551"/>
      <c r="W31" s="551"/>
      <c r="X31" s="551"/>
      <c r="Y31" s="551"/>
      <c r="Z31" s="551"/>
      <c r="AA31" s="551"/>
      <c r="AB31" s="551"/>
      <c r="AC31" s="551"/>
      <c r="AD31" s="551"/>
      <c r="AE31" s="551"/>
      <c r="AF31" s="551"/>
      <c r="AG31" s="552"/>
    </row>
    <row r="32" spans="1:33" ht="20.149999999999999" customHeight="1" x14ac:dyDescent="0.55000000000000004">
      <c r="A32" s="547" t="s">
        <v>75</v>
      </c>
      <c r="B32" s="548"/>
      <c r="C32" s="548"/>
      <c r="D32" s="548"/>
      <c r="E32" s="548"/>
      <c r="F32" s="549"/>
      <c r="G32" s="550">
        <f>★入力シート!G139</f>
        <v>0</v>
      </c>
      <c r="H32" s="551"/>
      <c r="I32" s="551"/>
      <c r="J32" s="551"/>
      <c r="K32" s="551"/>
      <c r="L32" s="551"/>
      <c r="M32" s="551"/>
      <c r="N32" s="551"/>
      <c r="O32" s="551"/>
      <c r="P32" s="551"/>
      <c r="Q32" s="551"/>
      <c r="R32" s="551"/>
      <c r="S32" s="551"/>
      <c r="T32" s="551"/>
      <c r="U32" s="551"/>
      <c r="V32" s="551"/>
      <c r="W32" s="551"/>
      <c r="X32" s="551"/>
      <c r="Y32" s="551"/>
      <c r="Z32" s="551"/>
      <c r="AA32" s="551"/>
      <c r="AB32" s="551"/>
      <c r="AC32" s="551"/>
      <c r="AD32" s="551"/>
      <c r="AE32" s="551"/>
      <c r="AF32" s="551"/>
      <c r="AG32" s="552"/>
    </row>
    <row r="33" spans="1:33" ht="15" customHeight="1" x14ac:dyDescent="0.55000000000000004">
      <c r="A33" s="3"/>
      <c r="B33" s="3"/>
      <c r="C33" s="3"/>
      <c r="D33" s="3"/>
      <c r="E33" s="3"/>
      <c r="F33" s="3"/>
      <c r="G33" s="3"/>
    </row>
    <row r="34" spans="1:33" ht="15" customHeight="1" x14ac:dyDescent="0.55000000000000004">
      <c r="A34" s="438" t="s">
        <v>64</v>
      </c>
      <c r="B34" s="438"/>
      <c r="C34" s="438"/>
      <c r="D34" s="438"/>
      <c r="E34" s="438"/>
      <c r="F34" s="438"/>
      <c r="G34" s="438"/>
      <c r="H34" s="438"/>
      <c r="I34" s="438"/>
      <c r="J34" s="438"/>
      <c r="K34" s="438"/>
      <c r="L34" s="438"/>
      <c r="M34" s="438"/>
      <c r="N34" s="438"/>
      <c r="O34" s="438"/>
      <c r="P34" s="438"/>
      <c r="Q34" s="438"/>
      <c r="R34" s="438"/>
      <c r="S34" s="438"/>
      <c r="T34" s="438"/>
      <c r="U34" s="438"/>
      <c r="V34" s="438"/>
      <c r="W34" s="438"/>
      <c r="X34" s="438"/>
      <c r="Y34" s="438"/>
      <c r="Z34" s="438"/>
      <c r="AA34" s="438"/>
      <c r="AB34" s="438"/>
      <c r="AC34" s="438"/>
      <c r="AD34" s="438"/>
      <c r="AE34" s="438"/>
      <c r="AF34" s="438"/>
      <c r="AG34" s="438"/>
    </row>
    <row r="35" spans="1:33" ht="5.15" customHeight="1" x14ac:dyDescent="0.55000000000000004">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row>
    <row r="36" spans="1:33" ht="15" customHeight="1" x14ac:dyDescent="0.55000000000000004">
      <c r="A36" s="438" t="s">
        <v>321</v>
      </c>
      <c r="B36" s="438"/>
      <c r="C36" s="438"/>
      <c r="D36" s="438"/>
      <c r="E36" s="438"/>
      <c r="F36" s="438"/>
      <c r="G36" s="438"/>
      <c r="H36" s="438"/>
      <c r="I36" s="438"/>
      <c r="J36" s="438"/>
      <c r="K36" s="438"/>
      <c r="L36" s="438"/>
      <c r="M36" s="438"/>
      <c r="N36" s="438"/>
      <c r="O36" s="438"/>
      <c r="P36" s="438"/>
      <c r="Q36" s="438"/>
      <c r="R36" s="438"/>
      <c r="S36" s="438"/>
      <c r="T36" s="438"/>
      <c r="U36" s="438"/>
      <c r="V36" s="438"/>
      <c r="W36" s="438"/>
      <c r="X36" s="438"/>
      <c r="Y36" s="438"/>
      <c r="Z36" s="438"/>
      <c r="AA36" s="438"/>
      <c r="AB36" s="438"/>
      <c r="AC36" s="438"/>
      <c r="AD36" s="438"/>
      <c r="AE36" s="438"/>
      <c r="AF36" s="438"/>
      <c r="AG36" s="438"/>
    </row>
    <row r="37" spans="1:33" ht="15" customHeight="1" x14ac:dyDescent="0.55000000000000004">
      <c r="A37" s="438" t="s">
        <v>322</v>
      </c>
      <c r="B37" s="438"/>
      <c r="C37" s="438"/>
      <c r="D37" s="438"/>
      <c r="E37" s="438"/>
      <c r="F37" s="438"/>
      <c r="G37" s="438"/>
      <c r="H37" s="438"/>
      <c r="I37" s="438"/>
      <c r="J37" s="438"/>
      <c r="K37" s="438"/>
      <c r="L37" s="438"/>
      <c r="M37" s="438"/>
      <c r="N37" s="438"/>
      <c r="O37" s="438"/>
      <c r="P37" s="438"/>
      <c r="Q37" s="438"/>
      <c r="R37" s="438"/>
      <c r="S37" s="438"/>
      <c r="T37" s="438"/>
      <c r="U37" s="438"/>
      <c r="V37" s="438"/>
      <c r="W37" s="438"/>
      <c r="X37" s="438"/>
      <c r="Y37" s="438"/>
      <c r="Z37" s="438"/>
      <c r="AA37" s="438"/>
      <c r="AB37" s="438"/>
      <c r="AC37" s="438"/>
      <c r="AD37" s="438"/>
      <c r="AE37" s="438"/>
      <c r="AF37" s="438"/>
      <c r="AG37" s="438"/>
    </row>
    <row r="38" spans="1:33" ht="15" customHeight="1" x14ac:dyDescent="0.55000000000000004">
      <c r="A38" s="438"/>
      <c r="B38" s="438"/>
      <c r="C38" s="438"/>
      <c r="D38" s="438"/>
      <c r="E38" s="438"/>
      <c r="F38" s="438"/>
      <c r="G38" s="438"/>
      <c r="H38" s="438"/>
      <c r="I38" s="438"/>
      <c r="J38" s="438"/>
      <c r="K38" s="438"/>
      <c r="L38" s="438"/>
      <c r="M38" s="438"/>
      <c r="N38" s="438"/>
      <c r="O38" s="438"/>
      <c r="P38" s="438"/>
      <c r="Q38" s="438"/>
      <c r="R38" s="438"/>
      <c r="S38" s="438"/>
      <c r="T38" s="438"/>
      <c r="U38" s="438"/>
      <c r="V38" s="438"/>
      <c r="W38" s="438"/>
      <c r="X38" s="438"/>
      <c r="Y38" s="438"/>
      <c r="Z38" s="438"/>
      <c r="AA38" s="438"/>
      <c r="AB38" s="438"/>
      <c r="AC38" s="438"/>
      <c r="AD38" s="438"/>
      <c r="AE38" s="438"/>
      <c r="AF38" s="438"/>
      <c r="AG38" s="438"/>
    </row>
    <row r="39" spans="1:33" ht="15" customHeight="1" x14ac:dyDescent="0.55000000000000004">
      <c r="A39" s="438" t="s">
        <v>363</v>
      </c>
      <c r="B39" s="438"/>
      <c r="C39" s="438"/>
      <c r="D39" s="438"/>
      <c r="E39" s="438"/>
      <c r="F39" s="438"/>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38"/>
      <c r="AF39" s="438"/>
      <c r="AG39" s="438"/>
    </row>
    <row r="40" spans="1:33" ht="15" customHeight="1" x14ac:dyDescent="0.55000000000000004">
      <c r="A40" s="17"/>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17"/>
    </row>
    <row r="41" spans="1:33" ht="15" customHeight="1" x14ac:dyDescent="0.55000000000000004">
      <c r="A41" s="17"/>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17"/>
    </row>
    <row r="42" spans="1:33" ht="15" customHeight="1" x14ac:dyDescent="0.55000000000000004">
      <c r="A42" s="17"/>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17"/>
    </row>
    <row r="43" spans="1:33" ht="15" customHeight="1" x14ac:dyDescent="0.55000000000000004">
      <c r="A43" s="17"/>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7"/>
    </row>
    <row r="44" spans="1:33" ht="15" customHeight="1" x14ac:dyDescent="0.55000000000000004">
      <c r="A44" s="17"/>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7"/>
    </row>
    <row r="45" spans="1:33" ht="15" customHeight="1" x14ac:dyDescent="0.55000000000000004">
      <c r="A45" s="17"/>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7"/>
    </row>
    <row r="46" spans="1:33" ht="15" customHeight="1" x14ac:dyDescent="0.55000000000000004">
      <c r="A46" s="17"/>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7"/>
    </row>
    <row r="47" spans="1:33" ht="15" customHeight="1" x14ac:dyDescent="0.55000000000000004">
      <c r="A47" s="17"/>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7"/>
    </row>
    <row r="48" spans="1:33" ht="15" customHeight="1" x14ac:dyDescent="0.55000000000000004">
      <c r="A48" s="17"/>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7"/>
    </row>
    <row r="49" spans="1:33" ht="15" customHeight="1" x14ac:dyDescent="0.55000000000000004">
      <c r="A49" s="17"/>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17"/>
    </row>
    <row r="50" spans="1:33" ht="15" customHeight="1" x14ac:dyDescent="0.55000000000000004">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row>
  </sheetData>
  <mergeCells count="47">
    <mergeCell ref="A4:AG4"/>
    <mergeCell ref="A1:AG1"/>
    <mergeCell ref="W2:X2"/>
    <mergeCell ref="Y2:Z2"/>
    <mergeCell ref="AB2:AC2"/>
    <mergeCell ref="AE2:AF2"/>
    <mergeCell ref="A22:AG22"/>
    <mergeCell ref="O6:O8"/>
    <mergeCell ref="P6:S7"/>
    <mergeCell ref="U6:AG6"/>
    <mergeCell ref="T7:AG7"/>
    <mergeCell ref="P8:S8"/>
    <mergeCell ref="T8:AG8"/>
    <mergeCell ref="A10:AF10"/>
    <mergeCell ref="B12:C12"/>
    <mergeCell ref="D12:E12"/>
    <mergeCell ref="G12:H12"/>
    <mergeCell ref="J12:K12"/>
    <mergeCell ref="L12:N12"/>
    <mergeCell ref="AA12:AG12"/>
    <mergeCell ref="U20:AB20"/>
    <mergeCell ref="A13:AG14"/>
    <mergeCell ref="A16:AG16"/>
    <mergeCell ref="A18:AG18"/>
    <mergeCell ref="J20:T20"/>
    <mergeCell ref="X12:Z12"/>
    <mergeCell ref="Q12:W12"/>
    <mergeCell ref="O12:P12"/>
    <mergeCell ref="A31:F31"/>
    <mergeCell ref="G31:AG31"/>
    <mergeCell ref="J24:K24"/>
    <mergeCell ref="L24:M24"/>
    <mergeCell ref="O24:P24"/>
    <mergeCell ref="R24:S24"/>
    <mergeCell ref="U24:V24"/>
    <mergeCell ref="A26:AG26"/>
    <mergeCell ref="A28:F28"/>
    <mergeCell ref="G28:AG28"/>
    <mergeCell ref="A29:F30"/>
    <mergeCell ref="H29:AG29"/>
    <mergeCell ref="G30:AG30"/>
    <mergeCell ref="A39:AG39"/>
    <mergeCell ref="A32:F32"/>
    <mergeCell ref="G32:AG32"/>
    <mergeCell ref="A34:AG34"/>
    <mergeCell ref="A36:AG36"/>
    <mergeCell ref="A37:AG38"/>
  </mergeCells>
  <phoneticPr fontId="1"/>
  <pageMargins left="0.78740157480314965" right="0.78740157480314965" top="0.78740157480314965" bottom="0.78740157480314965" header="0" footer="0"/>
  <pageSetup paperSize="9" scale="90"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theme="0"/>
  </sheetPr>
  <dimension ref="A1:AG56"/>
  <sheetViews>
    <sheetView showZeros="0" view="pageBreakPreview" zoomScaleNormal="100" zoomScaleSheetLayoutView="100" workbookViewId="0">
      <selection activeCell="AL21" sqref="AL21"/>
    </sheetView>
  </sheetViews>
  <sheetFormatPr defaultColWidth="2.58203125" defaultRowHeight="17.149999999999999" customHeight="1" x14ac:dyDescent="0.55000000000000004"/>
  <cols>
    <col min="1" max="33" width="2.58203125" style="28"/>
    <col min="34" max="34" width="1.58203125" style="28" customWidth="1"/>
    <col min="35" max="16384" width="2.58203125" style="28"/>
  </cols>
  <sheetData>
    <row r="1" spans="1:33" ht="15" customHeight="1" x14ac:dyDescent="0.55000000000000004">
      <c r="A1" s="537" t="s">
        <v>120</v>
      </c>
      <c r="B1" s="537"/>
      <c r="C1" s="537"/>
      <c r="D1" s="537"/>
      <c r="E1" s="537"/>
      <c r="F1" s="537"/>
      <c r="G1" s="537"/>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G1" s="537"/>
    </row>
    <row r="2" spans="1:33" ht="15" customHeight="1" x14ac:dyDescent="0.55000000000000004">
      <c r="W2" s="538" t="s">
        <v>1</v>
      </c>
      <c r="X2" s="538"/>
      <c r="Y2" s="520"/>
      <c r="Z2" s="520"/>
      <c r="AA2" s="28" t="s">
        <v>2</v>
      </c>
      <c r="AB2" s="520"/>
      <c r="AC2" s="520"/>
      <c r="AD2" s="28" t="s">
        <v>3</v>
      </c>
      <c r="AE2" s="520"/>
      <c r="AF2" s="520"/>
      <c r="AG2" s="28" t="s">
        <v>4</v>
      </c>
    </row>
    <row r="3" spans="1:33" ht="15" customHeight="1" x14ac:dyDescent="0.55000000000000004"/>
    <row r="4" spans="1:33" ht="15" customHeight="1" x14ac:dyDescent="0.55000000000000004">
      <c r="A4" s="537" t="s">
        <v>5</v>
      </c>
      <c r="B4" s="537"/>
      <c r="C4" s="537"/>
      <c r="D4" s="537"/>
      <c r="E4" s="537"/>
      <c r="F4" s="537"/>
      <c r="G4" s="537"/>
      <c r="H4" s="537"/>
      <c r="I4" s="537"/>
      <c r="J4" s="537"/>
      <c r="K4" s="537"/>
      <c r="L4" s="537"/>
      <c r="M4" s="537"/>
      <c r="N4" s="537"/>
      <c r="O4" s="537"/>
      <c r="P4" s="537"/>
      <c r="Q4" s="537"/>
      <c r="R4" s="537"/>
      <c r="S4" s="537"/>
      <c r="T4" s="537"/>
      <c r="U4" s="537"/>
      <c r="V4" s="537"/>
      <c r="W4" s="537"/>
      <c r="X4" s="537"/>
      <c r="Y4" s="537"/>
      <c r="Z4" s="537"/>
      <c r="AA4" s="537"/>
      <c r="AB4" s="537"/>
      <c r="AC4" s="537"/>
      <c r="AD4" s="537"/>
      <c r="AE4" s="537"/>
      <c r="AF4" s="537"/>
      <c r="AG4" s="537"/>
    </row>
    <row r="5" spans="1:33" ht="15" customHeight="1" x14ac:dyDescent="0.55000000000000004">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row>
    <row r="6" spans="1:33" ht="15" customHeight="1" x14ac:dyDescent="0.55000000000000004">
      <c r="A6" s="29"/>
      <c r="B6" s="29"/>
      <c r="C6" s="29"/>
      <c r="D6" s="29"/>
      <c r="E6" s="29"/>
      <c r="F6" s="29"/>
      <c r="G6" s="29"/>
      <c r="H6" s="29"/>
      <c r="I6" s="29"/>
      <c r="J6" s="29"/>
      <c r="K6" s="29"/>
      <c r="L6" s="29"/>
      <c r="M6" s="29"/>
      <c r="N6" s="29"/>
      <c r="O6" s="615" t="s">
        <v>67</v>
      </c>
      <c r="P6" s="587" t="s">
        <v>7</v>
      </c>
      <c r="Q6" s="587"/>
      <c r="R6" s="587"/>
      <c r="S6" s="575"/>
      <c r="T6" s="4" t="s">
        <v>8</v>
      </c>
      <c r="U6" s="563" t="str">
        <f>IF(★入力シート!G18="○",★入力シート!G6,IF(★入力シート!G18="✕",★入力シート!G20,""))</f>
        <v/>
      </c>
      <c r="V6" s="563"/>
      <c r="W6" s="563"/>
      <c r="X6" s="563"/>
      <c r="Y6" s="563"/>
      <c r="Z6" s="563"/>
      <c r="AA6" s="563"/>
      <c r="AB6" s="563"/>
      <c r="AC6" s="563"/>
      <c r="AD6" s="563"/>
      <c r="AE6" s="563"/>
      <c r="AF6" s="563"/>
      <c r="AG6" s="564"/>
    </row>
    <row r="7" spans="1:33" ht="20.149999999999999" customHeight="1" x14ac:dyDescent="0.55000000000000004">
      <c r="A7" s="29"/>
      <c r="B7" s="29"/>
      <c r="C7" s="29"/>
      <c r="D7" s="29"/>
      <c r="E7" s="29"/>
      <c r="F7" s="29"/>
      <c r="G7" s="29"/>
      <c r="H7" s="29"/>
      <c r="I7" s="29"/>
      <c r="J7" s="29"/>
      <c r="K7" s="29"/>
      <c r="L7" s="29"/>
      <c r="M7" s="29"/>
      <c r="N7" s="29"/>
      <c r="O7" s="616"/>
      <c r="P7" s="587"/>
      <c r="Q7" s="587"/>
      <c r="R7" s="587"/>
      <c r="S7" s="587"/>
      <c r="T7" s="565" t="str">
        <f>IF(★入力シート!G18="○",★入力シート!G7,IF(★入力シート!G18="✕",★入力シート!G21,""))</f>
        <v/>
      </c>
      <c r="U7" s="566"/>
      <c r="V7" s="566"/>
      <c r="W7" s="566"/>
      <c r="X7" s="566"/>
      <c r="Y7" s="566"/>
      <c r="Z7" s="566"/>
      <c r="AA7" s="566"/>
      <c r="AB7" s="566"/>
      <c r="AC7" s="566"/>
      <c r="AD7" s="566"/>
      <c r="AE7" s="566"/>
      <c r="AF7" s="566"/>
      <c r="AG7" s="567"/>
    </row>
    <row r="8" spans="1:33" ht="20.149999999999999" customHeight="1" x14ac:dyDescent="0.55000000000000004">
      <c r="A8" s="29"/>
      <c r="B8" s="29"/>
      <c r="C8" s="29"/>
      <c r="D8" s="29"/>
      <c r="E8" s="29"/>
      <c r="F8" s="29"/>
      <c r="G8" s="29"/>
      <c r="H8" s="29"/>
      <c r="I8" s="29"/>
      <c r="J8" s="29"/>
      <c r="K8" s="29"/>
      <c r="L8" s="29"/>
      <c r="M8" s="29"/>
      <c r="N8" s="29"/>
      <c r="O8" s="617"/>
      <c r="P8" s="618" t="s">
        <v>10</v>
      </c>
      <c r="Q8" s="618"/>
      <c r="R8" s="618"/>
      <c r="S8" s="618"/>
      <c r="T8" s="550" t="str">
        <f>IF(★入力シート!G18="○",★入力シート!G9,IF(★入力シート!G18="✕",★入力シート!G23,""))</f>
        <v/>
      </c>
      <c r="U8" s="551"/>
      <c r="V8" s="551"/>
      <c r="W8" s="551"/>
      <c r="X8" s="551"/>
      <c r="Y8" s="551"/>
      <c r="Z8" s="551"/>
      <c r="AA8" s="551"/>
      <c r="AB8" s="551"/>
      <c r="AC8" s="551"/>
      <c r="AD8" s="551"/>
      <c r="AE8" s="551"/>
      <c r="AF8" s="551"/>
      <c r="AG8" s="552"/>
    </row>
    <row r="9" spans="1:33" ht="15" customHeight="1" x14ac:dyDescent="0.55000000000000004">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row>
    <row r="10" spans="1:33" ht="15" customHeight="1" x14ac:dyDescent="0.55000000000000004">
      <c r="A10" s="614" t="s">
        <v>323</v>
      </c>
      <c r="B10" s="614"/>
      <c r="C10" s="614"/>
      <c r="D10" s="614"/>
      <c r="E10" s="614"/>
      <c r="F10" s="614"/>
      <c r="G10" s="614"/>
      <c r="H10" s="614"/>
      <c r="I10" s="614"/>
      <c r="J10" s="614"/>
      <c r="K10" s="614"/>
      <c r="L10" s="614"/>
      <c r="M10" s="614"/>
      <c r="N10" s="614"/>
      <c r="O10" s="614"/>
      <c r="P10" s="614"/>
      <c r="Q10" s="614"/>
      <c r="R10" s="614"/>
      <c r="S10" s="614"/>
      <c r="T10" s="614"/>
      <c r="U10" s="614"/>
      <c r="V10" s="614"/>
      <c r="W10" s="614"/>
      <c r="X10" s="614"/>
      <c r="Y10" s="614"/>
      <c r="Z10" s="614"/>
      <c r="AA10" s="614"/>
      <c r="AB10" s="614"/>
      <c r="AC10" s="614"/>
      <c r="AD10" s="614"/>
      <c r="AE10" s="614"/>
      <c r="AF10" s="614"/>
    </row>
    <row r="11" spans="1:33" ht="15" customHeight="1" x14ac:dyDescent="0.55000000000000004">
      <c r="J11" s="30"/>
      <c r="K11" s="30"/>
    </row>
    <row r="12" spans="1:33" s="2" customFormat="1" ht="15" customHeight="1" x14ac:dyDescent="0.55000000000000004">
      <c r="B12" s="509" t="s">
        <v>1</v>
      </c>
      <c r="C12" s="509"/>
      <c r="D12" s="561">
        <f>★入力シート!G147</f>
        <v>0</v>
      </c>
      <c r="E12" s="561"/>
      <c r="F12" s="255" t="s">
        <v>2</v>
      </c>
      <c r="G12" s="561">
        <f>★入力シート!G148</f>
        <v>0</v>
      </c>
      <c r="H12" s="561"/>
      <c r="I12" s="255" t="s">
        <v>3</v>
      </c>
      <c r="J12" s="561">
        <f>★入力シート!G149</f>
        <v>0</v>
      </c>
      <c r="K12" s="561"/>
      <c r="L12" s="509" t="s">
        <v>68</v>
      </c>
      <c r="M12" s="509"/>
      <c r="N12" s="509"/>
      <c r="O12" s="562"/>
      <c r="P12" s="562"/>
      <c r="Q12" s="540" t="s">
        <v>571</v>
      </c>
      <c r="R12" s="540"/>
      <c r="S12" s="540"/>
      <c r="T12" s="540"/>
      <c r="U12" s="540"/>
      <c r="V12" s="540"/>
      <c r="W12" s="540"/>
      <c r="X12" s="561">
        <f>★入力シート!G150</f>
        <v>0</v>
      </c>
      <c r="Y12" s="561"/>
      <c r="Z12" s="561"/>
      <c r="AA12" s="509" t="s">
        <v>69</v>
      </c>
      <c r="AB12" s="509"/>
      <c r="AC12" s="509"/>
      <c r="AD12" s="509"/>
      <c r="AE12" s="509"/>
      <c r="AF12" s="509"/>
      <c r="AG12" s="509"/>
    </row>
    <row r="13" spans="1:33" ht="15" customHeight="1" x14ac:dyDescent="0.55000000000000004">
      <c r="A13" s="545" t="s">
        <v>340</v>
      </c>
      <c r="B13" s="545"/>
      <c r="C13" s="545"/>
      <c r="D13" s="545"/>
      <c r="E13" s="545"/>
      <c r="F13" s="545"/>
      <c r="G13" s="545"/>
      <c r="H13" s="545"/>
      <c r="I13" s="545"/>
      <c r="J13" s="545"/>
      <c r="K13" s="545"/>
      <c r="L13" s="545"/>
      <c r="M13" s="545"/>
      <c r="N13" s="545"/>
      <c r="O13" s="545"/>
      <c r="P13" s="545"/>
      <c r="Q13" s="545"/>
      <c r="R13" s="545"/>
      <c r="S13" s="545"/>
      <c r="T13" s="545"/>
      <c r="U13" s="545"/>
      <c r="V13" s="545"/>
      <c r="W13" s="545"/>
      <c r="X13" s="545"/>
      <c r="Y13" s="545"/>
      <c r="Z13" s="545"/>
      <c r="AA13" s="545"/>
      <c r="AB13" s="545"/>
      <c r="AC13" s="545"/>
      <c r="AD13" s="545"/>
      <c r="AE13" s="545"/>
      <c r="AF13" s="545"/>
      <c r="AG13" s="545"/>
    </row>
    <row r="14" spans="1:33" ht="15" customHeight="1" x14ac:dyDescent="0.55000000000000004">
      <c r="A14" s="545"/>
      <c r="B14" s="545"/>
      <c r="C14" s="545"/>
      <c r="D14" s="545"/>
      <c r="E14" s="545"/>
      <c r="F14" s="545"/>
      <c r="G14" s="545"/>
      <c r="H14" s="545"/>
      <c r="I14" s="545"/>
      <c r="J14" s="545"/>
      <c r="K14" s="545"/>
      <c r="L14" s="545"/>
      <c r="M14" s="545"/>
      <c r="N14" s="545"/>
      <c r="O14" s="545"/>
      <c r="P14" s="545"/>
      <c r="Q14" s="545"/>
      <c r="R14" s="545"/>
      <c r="S14" s="545"/>
      <c r="T14" s="545"/>
      <c r="U14" s="545"/>
      <c r="V14" s="545"/>
      <c r="W14" s="545"/>
      <c r="X14" s="545"/>
      <c r="Y14" s="545"/>
      <c r="Z14" s="545"/>
      <c r="AA14" s="545"/>
      <c r="AB14" s="545"/>
      <c r="AC14" s="545"/>
      <c r="AD14" s="545"/>
      <c r="AE14" s="545"/>
      <c r="AF14" s="545"/>
      <c r="AG14" s="545"/>
    </row>
    <row r="15" spans="1:33" ht="15" customHeight="1" x14ac:dyDescent="0.55000000000000004">
      <c r="A15" s="545"/>
      <c r="B15" s="545"/>
      <c r="C15" s="545"/>
      <c r="D15" s="545"/>
      <c r="E15" s="545"/>
      <c r="F15" s="545"/>
      <c r="G15" s="545"/>
      <c r="H15" s="545"/>
      <c r="I15" s="545"/>
      <c r="J15" s="545"/>
      <c r="K15" s="545"/>
      <c r="L15" s="545"/>
      <c r="M15" s="545"/>
      <c r="N15" s="545"/>
      <c r="O15" s="545"/>
      <c r="P15" s="545"/>
      <c r="Q15" s="545"/>
      <c r="R15" s="545"/>
      <c r="S15" s="545"/>
      <c r="T15" s="545"/>
      <c r="U15" s="545"/>
      <c r="V15" s="545"/>
      <c r="W15" s="545"/>
      <c r="X15" s="545"/>
      <c r="Y15" s="545"/>
      <c r="Z15" s="545"/>
      <c r="AA15" s="545"/>
      <c r="AB15" s="545"/>
      <c r="AC15" s="545"/>
      <c r="AD15" s="545"/>
      <c r="AE15" s="545"/>
      <c r="AF15" s="545"/>
      <c r="AG15" s="545"/>
    </row>
    <row r="16" spans="1:33" ht="15" customHeight="1" x14ac:dyDescent="0.55000000000000004">
      <c r="A16" s="545"/>
      <c r="B16" s="545"/>
      <c r="C16" s="545"/>
      <c r="D16" s="545"/>
      <c r="E16" s="545"/>
      <c r="F16" s="545"/>
      <c r="G16" s="545"/>
      <c r="H16" s="545"/>
      <c r="I16" s="545"/>
      <c r="J16" s="545"/>
      <c r="K16" s="545"/>
      <c r="L16" s="545"/>
      <c r="M16" s="545"/>
      <c r="N16" s="545"/>
      <c r="O16" s="545"/>
      <c r="P16" s="545"/>
      <c r="Q16" s="545"/>
      <c r="R16" s="545"/>
      <c r="S16" s="545"/>
      <c r="T16" s="545"/>
      <c r="U16" s="545"/>
      <c r="V16" s="545"/>
      <c r="W16" s="545"/>
      <c r="X16" s="545"/>
      <c r="Y16" s="545"/>
      <c r="Z16" s="545"/>
      <c r="AA16" s="545"/>
      <c r="AB16" s="545"/>
      <c r="AC16" s="545"/>
      <c r="AD16" s="545"/>
      <c r="AE16" s="545"/>
      <c r="AF16" s="545"/>
      <c r="AG16" s="545"/>
    </row>
    <row r="17" spans="1:33" ht="15" customHeight="1" x14ac:dyDescent="0.55000000000000004">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row>
    <row r="18" spans="1:33" ht="15" customHeight="1" x14ac:dyDescent="0.55000000000000004">
      <c r="A18" s="538" t="s">
        <v>49</v>
      </c>
      <c r="B18" s="538"/>
      <c r="C18" s="538"/>
      <c r="D18" s="538"/>
      <c r="E18" s="538"/>
      <c r="F18" s="538"/>
      <c r="G18" s="538"/>
      <c r="H18" s="538"/>
      <c r="I18" s="538"/>
      <c r="J18" s="538"/>
      <c r="K18" s="538"/>
      <c r="L18" s="538"/>
      <c r="M18" s="538"/>
      <c r="N18" s="538"/>
      <c r="O18" s="538"/>
      <c r="P18" s="538"/>
      <c r="Q18" s="538"/>
      <c r="R18" s="538"/>
      <c r="S18" s="538"/>
      <c r="T18" s="538"/>
      <c r="U18" s="538"/>
      <c r="V18" s="538"/>
      <c r="W18" s="538"/>
      <c r="X18" s="538"/>
      <c r="Y18" s="538"/>
      <c r="Z18" s="538"/>
      <c r="AA18" s="538"/>
      <c r="AB18" s="538"/>
      <c r="AC18" s="538"/>
      <c r="AD18" s="538"/>
      <c r="AE18" s="538"/>
      <c r="AF18" s="538"/>
      <c r="AG18" s="538"/>
    </row>
    <row r="19" spans="1:33" ht="15" customHeight="1" x14ac:dyDescent="0.55000000000000004">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row>
    <row r="20" spans="1:33" ht="15" customHeight="1" x14ac:dyDescent="0.55000000000000004">
      <c r="A20" s="537" t="s">
        <v>70</v>
      </c>
      <c r="B20" s="537"/>
      <c r="C20" s="537"/>
      <c r="D20" s="537"/>
      <c r="E20" s="537"/>
      <c r="F20" s="537"/>
      <c r="G20" s="537"/>
      <c r="H20" s="537"/>
      <c r="I20" s="537"/>
      <c r="J20" s="53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row>
    <row r="21" spans="1:33" ht="5.15" customHeight="1" x14ac:dyDescent="0.55000000000000004">
      <c r="A21" s="29"/>
      <c r="B21" s="29"/>
      <c r="C21" s="29"/>
      <c r="D21" s="29"/>
      <c r="E21" s="29"/>
      <c r="F21" s="29"/>
      <c r="G21" s="29"/>
      <c r="H21" s="29"/>
      <c r="I21" s="29"/>
    </row>
    <row r="22" spans="1:33" ht="20.149999999999999" customHeight="1" x14ac:dyDescent="0.55000000000000004">
      <c r="A22" s="29"/>
      <c r="B22" s="29"/>
      <c r="C22" s="29"/>
      <c r="D22" s="29"/>
      <c r="E22" s="29"/>
      <c r="F22" s="29"/>
      <c r="G22" s="29"/>
      <c r="H22" s="29"/>
      <c r="I22" s="29"/>
      <c r="J22" s="553">
        <f>★入力シート!G53</f>
        <v>0</v>
      </c>
      <c r="K22" s="553"/>
      <c r="L22" s="553"/>
      <c r="M22" s="553"/>
      <c r="N22" s="553"/>
      <c r="O22" s="553"/>
      <c r="P22" s="553"/>
      <c r="Q22" s="553"/>
      <c r="R22" s="553"/>
      <c r="S22" s="553"/>
      <c r="T22" s="553"/>
      <c r="U22" s="481" t="s">
        <v>317</v>
      </c>
      <c r="V22" s="481"/>
      <c r="W22" s="481"/>
      <c r="X22" s="481"/>
      <c r="Y22" s="481"/>
      <c r="Z22" s="481"/>
      <c r="AA22" s="481"/>
      <c r="AB22" s="481"/>
    </row>
    <row r="23" spans="1:33" ht="15" customHeight="1" x14ac:dyDescent="0.55000000000000004">
      <c r="A23" s="29"/>
      <c r="B23" s="29"/>
      <c r="C23" s="29"/>
      <c r="D23" s="29"/>
      <c r="E23" s="29"/>
      <c r="F23" s="29"/>
      <c r="G23" s="29"/>
      <c r="H23" s="29"/>
      <c r="I23" s="29"/>
    </row>
    <row r="24" spans="1:33" ht="15" customHeight="1" x14ac:dyDescent="0.55000000000000004">
      <c r="A24" s="537" t="s">
        <v>121</v>
      </c>
      <c r="B24" s="537"/>
      <c r="C24" s="537"/>
      <c r="D24" s="537"/>
      <c r="E24" s="537"/>
      <c r="F24" s="537"/>
      <c r="G24" s="537"/>
      <c r="H24" s="537"/>
      <c r="I24" s="537"/>
      <c r="J24" s="537"/>
      <c r="K24" s="537"/>
      <c r="L24" s="537"/>
      <c r="M24" s="537"/>
      <c r="N24" s="537"/>
      <c r="O24" s="537"/>
      <c r="P24" s="537"/>
      <c r="Q24" s="537"/>
      <c r="R24" s="537"/>
      <c r="S24" s="537"/>
      <c r="T24" s="537"/>
      <c r="U24" s="537"/>
      <c r="V24" s="537"/>
      <c r="W24" s="537"/>
      <c r="X24" s="537"/>
      <c r="Y24" s="537"/>
      <c r="Z24" s="537"/>
      <c r="AA24" s="537"/>
      <c r="AB24" s="537"/>
      <c r="AC24" s="537"/>
      <c r="AD24" s="537"/>
      <c r="AE24" s="537"/>
      <c r="AF24" s="537"/>
      <c r="AG24" s="537"/>
    </row>
    <row r="25" spans="1:33" ht="5.15" customHeight="1" x14ac:dyDescent="0.55000000000000004">
      <c r="A25" s="29"/>
      <c r="B25" s="29"/>
      <c r="C25" s="29"/>
      <c r="D25" s="29"/>
      <c r="E25" s="29"/>
      <c r="F25" s="29"/>
      <c r="G25" s="29"/>
      <c r="H25" s="29"/>
      <c r="I25" s="29"/>
    </row>
    <row r="26" spans="1:33" ht="20.149999999999999" customHeight="1" x14ac:dyDescent="0.55000000000000004">
      <c r="A26" s="29"/>
      <c r="B26" s="29"/>
      <c r="C26" s="29"/>
      <c r="D26" s="29"/>
      <c r="E26" s="29"/>
      <c r="F26" s="29"/>
      <c r="G26" s="29"/>
      <c r="H26" s="29"/>
      <c r="I26" s="29"/>
      <c r="J26" s="568">
        <f>★入力シート!G54</f>
        <v>0</v>
      </c>
      <c r="K26" s="568"/>
      <c r="L26" s="568"/>
      <c r="M26" s="568"/>
      <c r="N26" s="568"/>
      <c r="O26" s="568"/>
      <c r="P26" s="568"/>
      <c r="Q26" s="568"/>
      <c r="R26" s="568"/>
      <c r="S26" s="568"/>
      <c r="T26" s="568"/>
      <c r="U26" s="568"/>
      <c r="V26" s="568"/>
      <c r="W26" s="568"/>
      <c r="X26" s="568"/>
      <c r="Y26" s="568"/>
      <c r="Z26" s="568"/>
      <c r="AA26" s="34"/>
      <c r="AB26" s="34"/>
      <c r="AC26" s="34"/>
      <c r="AD26" s="34"/>
      <c r="AE26" s="34"/>
      <c r="AF26" s="34"/>
      <c r="AG26" s="34"/>
    </row>
    <row r="27" spans="1:33" ht="15" customHeight="1" x14ac:dyDescent="0.55000000000000004">
      <c r="A27" s="29"/>
      <c r="B27" s="29"/>
      <c r="C27" s="29"/>
      <c r="D27" s="29"/>
      <c r="E27" s="29"/>
      <c r="F27" s="29"/>
      <c r="G27" s="29"/>
      <c r="H27" s="29"/>
      <c r="I27" s="29"/>
    </row>
    <row r="28" spans="1:33" ht="15" customHeight="1" x14ac:dyDescent="0.55000000000000004">
      <c r="A28" s="537" t="s">
        <v>122</v>
      </c>
      <c r="B28" s="537"/>
      <c r="C28" s="537"/>
      <c r="D28" s="537"/>
      <c r="E28" s="537"/>
      <c r="F28" s="537"/>
      <c r="G28" s="537"/>
      <c r="H28" s="537"/>
      <c r="I28" s="537"/>
      <c r="J28" s="537"/>
      <c r="K28" s="537"/>
      <c r="L28" s="537"/>
      <c r="M28" s="537"/>
      <c r="N28" s="537"/>
      <c r="O28" s="537"/>
      <c r="P28" s="537"/>
      <c r="Q28" s="537"/>
      <c r="R28" s="537"/>
      <c r="S28" s="537"/>
      <c r="T28" s="537"/>
      <c r="U28" s="537"/>
      <c r="V28" s="537"/>
      <c r="W28" s="537"/>
      <c r="X28" s="537"/>
      <c r="Y28" s="537"/>
      <c r="Z28" s="537"/>
      <c r="AA28" s="537"/>
      <c r="AB28" s="537"/>
      <c r="AC28" s="537"/>
      <c r="AD28" s="537"/>
      <c r="AE28" s="537"/>
      <c r="AF28" s="537"/>
      <c r="AG28" s="537"/>
    </row>
    <row r="29" spans="1:33" ht="5.15" customHeight="1" x14ac:dyDescent="0.55000000000000004">
      <c r="A29" s="29"/>
      <c r="B29" s="29"/>
      <c r="C29" s="29"/>
      <c r="D29" s="29"/>
      <c r="E29" s="29"/>
      <c r="F29" s="29"/>
      <c r="G29" s="29"/>
      <c r="H29" s="29"/>
      <c r="I29" s="29"/>
    </row>
    <row r="30" spans="1:33" ht="15" customHeight="1" x14ac:dyDescent="0.55000000000000004">
      <c r="A30" s="569" t="s">
        <v>123</v>
      </c>
      <c r="B30" s="570"/>
      <c r="C30" s="570"/>
      <c r="D30" s="575" t="s">
        <v>7</v>
      </c>
      <c r="E30" s="576"/>
      <c r="F30" s="576"/>
      <c r="G30" s="577"/>
      <c r="H30" s="33" t="s">
        <v>19</v>
      </c>
      <c r="I30" s="601" t="str">
        <f>IF(★入力シート!G18="○",★入力シート!G6,IF(★入力シート!G18="✕",★入力シート!G20,""))</f>
        <v/>
      </c>
      <c r="J30" s="601"/>
      <c r="K30" s="601"/>
      <c r="L30" s="601"/>
      <c r="M30" s="601"/>
      <c r="N30" s="601"/>
      <c r="O30" s="601"/>
      <c r="P30" s="601"/>
      <c r="Q30" s="601"/>
      <c r="R30" s="601"/>
      <c r="S30" s="601"/>
      <c r="T30" s="601"/>
      <c r="U30" s="601"/>
      <c r="V30" s="601"/>
      <c r="W30" s="601"/>
      <c r="X30" s="601"/>
      <c r="Y30" s="601"/>
      <c r="Z30" s="601"/>
      <c r="AA30" s="601"/>
      <c r="AB30" s="601"/>
      <c r="AC30" s="601"/>
      <c r="AD30" s="601"/>
      <c r="AE30" s="601"/>
      <c r="AF30" s="601"/>
      <c r="AG30" s="602"/>
    </row>
    <row r="31" spans="1:33" ht="20.149999999999999" customHeight="1" x14ac:dyDescent="0.55000000000000004">
      <c r="A31" s="571"/>
      <c r="B31" s="572"/>
      <c r="C31" s="572"/>
      <c r="D31" s="575"/>
      <c r="E31" s="576"/>
      <c r="F31" s="576"/>
      <c r="G31" s="577"/>
      <c r="H31" s="603" t="str">
        <f>IF(★入力シート!G18="○",★入力シート!G7,IF(★入力シート!G18="✕",★入力シート!G21,""))</f>
        <v/>
      </c>
      <c r="I31" s="603"/>
      <c r="J31" s="603"/>
      <c r="K31" s="603"/>
      <c r="L31" s="603"/>
      <c r="M31" s="603"/>
      <c r="N31" s="603"/>
      <c r="O31" s="603"/>
      <c r="P31" s="603"/>
      <c r="Q31" s="603"/>
      <c r="R31" s="603"/>
      <c r="S31" s="603"/>
      <c r="T31" s="603"/>
      <c r="U31" s="603"/>
      <c r="V31" s="603"/>
      <c r="W31" s="603"/>
      <c r="X31" s="603"/>
      <c r="Y31" s="603"/>
      <c r="Z31" s="603"/>
      <c r="AA31" s="603"/>
      <c r="AB31" s="603"/>
      <c r="AC31" s="603"/>
      <c r="AD31" s="603"/>
      <c r="AE31" s="603"/>
      <c r="AF31" s="603"/>
      <c r="AG31" s="604"/>
    </row>
    <row r="32" spans="1:33" ht="15" customHeight="1" x14ac:dyDescent="0.55000000000000004">
      <c r="A32" s="571"/>
      <c r="B32" s="572"/>
      <c r="C32" s="572"/>
      <c r="D32" s="582" t="s">
        <v>124</v>
      </c>
      <c r="E32" s="583"/>
      <c r="F32" s="583"/>
      <c r="G32" s="584"/>
      <c r="H32" s="605" t="str">
        <f>IF(★入力シート!G18="○",★入力シート!G8,IF(★入力シート!G18="✕",★入力シート!G22,""))</f>
        <v/>
      </c>
      <c r="I32" s="606"/>
      <c r="J32" s="606"/>
      <c r="K32" s="606"/>
      <c r="L32" s="606"/>
      <c r="M32" s="606"/>
      <c r="N32" s="606"/>
      <c r="O32" s="606"/>
      <c r="P32" s="606"/>
      <c r="Q32" s="606"/>
      <c r="R32" s="606"/>
      <c r="S32" s="606"/>
      <c r="T32" s="587" t="s">
        <v>11</v>
      </c>
      <c r="U32" s="587"/>
      <c r="V32" s="587"/>
      <c r="W32" s="587"/>
      <c r="X32" s="608" t="str">
        <f>IF(★入力シート!G18="○",★入力シート!G14,IF(★入力シート!G18="✕",★入力シート!G28,""))</f>
        <v/>
      </c>
      <c r="Y32" s="609"/>
      <c r="Z32" s="609"/>
      <c r="AA32" s="609"/>
      <c r="AB32" s="609"/>
      <c r="AC32" s="609"/>
      <c r="AD32" s="609"/>
      <c r="AE32" s="609"/>
      <c r="AF32" s="609"/>
      <c r="AG32" s="610"/>
    </row>
    <row r="33" spans="1:33" ht="20.149999999999999" customHeight="1" x14ac:dyDescent="0.55000000000000004">
      <c r="A33" s="571"/>
      <c r="B33" s="572"/>
      <c r="C33" s="572"/>
      <c r="D33" s="573" t="s">
        <v>21</v>
      </c>
      <c r="E33" s="574"/>
      <c r="F33" s="574"/>
      <c r="G33" s="595"/>
      <c r="H33" s="612" t="str">
        <f>IF(★入力シート!G18="○",★入力シート!G9,IF(★入力シート!G18="✕",★入力シート!G23,""))</f>
        <v/>
      </c>
      <c r="I33" s="613"/>
      <c r="J33" s="613"/>
      <c r="K33" s="613"/>
      <c r="L33" s="613"/>
      <c r="M33" s="613"/>
      <c r="N33" s="613"/>
      <c r="O33" s="613"/>
      <c r="P33" s="613"/>
      <c r="Q33" s="613"/>
      <c r="R33" s="613"/>
      <c r="S33" s="613"/>
      <c r="T33" s="607"/>
      <c r="U33" s="607"/>
      <c r="V33" s="607"/>
      <c r="W33" s="607"/>
      <c r="X33" s="611"/>
      <c r="Y33" s="603"/>
      <c r="Z33" s="603"/>
      <c r="AA33" s="603"/>
      <c r="AB33" s="603"/>
      <c r="AC33" s="603"/>
      <c r="AD33" s="603"/>
      <c r="AE33" s="603"/>
      <c r="AF33" s="603"/>
      <c r="AG33" s="604"/>
    </row>
    <row r="34" spans="1:33" ht="15" customHeight="1" x14ac:dyDescent="0.55000000000000004">
      <c r="A34" s="569" t="s">
        <v>125</v>
      </c>
      <c r="B34" s="570"/>
      <c r="C34" s="570"/>
      <c r="D34" s="575" t="s">
        <v>7</v>
      </c>
      <c r="E34" s="576"/>
      <c r="F34" s="576"/>
      <c r="G34" s="577"/>
      <c r="H34" s="33" t="s">
        <v>19</v>
      </c>
      <c r="I34" s="578"/>
      <c r="J34" s="578"/>
      <c r="K34" s="578"/>
      <c r="L34" s="578"/>
      <c r="M34" s="578"/>
      <c r="N34" s="578"/>
      <c r="O34" s="578"/>
      <c r="P34" s="578"/>
      <c r="Q34" s="578"/>
      <c r="R34" s="578"/>
      <c r="S34" s="578"/>
      <c r="T34" s="578"/>
      <c r="U34" s="578"/>
      <c r="V34" s="578"/>
      <c r="W34" s="578"/>
      <c r="X34" s="578"/>
      <c r="Y34" s="578"/>
      <c r="Z34" s="578"/>
      <c r="AA34" s="578"/>
      <c r="AB34" s="578"/>
      <c r="AC34" s="578"/>
      <c r="AD34" s="578"/>
      <c r="AE34" s="578"/>
      <c r="AF34" s="578"/>
      <c r="AG34" s="579"/>
    </row>
    <row r="35" spans="1:33" ht="20.149999999999999" customHeight="1" x14ac:dyDescent="0.55000000000000004">
      <c r="A35" s="571"/>
      <c r="B35" s="572"/>
      <c r="C35" s="572"/>
      <c r="D35" s="575"/>
      <c r="E35" s="576"/>
      <c r="F35" s="576"/>
      <c r="G35" s="577"/>
      <c r="H35" s="580"/>
      <c r="I35" s="580"/>
      <c r="J35" s="580"/>
      <c r="K35" s="580"/>
      <c r="L35" s="580"/>
      <c r="M35" s="580"/>
      <c r="N35" s="580"/>
      <c r="O35" s="580"/>
      <c r="P35" s="580"/>
      <c r="Q35" s="580"/>
      <c r="R35" s="580"/>
      <c r="S35" s="580"/>
      <c r="T35" s="580"/>
      <c r="U35" s="580"/>
      <c r="V35" s="580"/>
      <c r="W35" s="580"/>
      <c r="X35" s="580"/>
      <c r="Y35" s="580"/>
      <c r="Z35" s="580"/>
      <c r="AA35" s="580"/>
      <c r="AB35" s="580"/>
      <c r="AC35" s="580"/>
      <c r="AD35" s="580"/>
      <c r="AE35" s="580"/>
      <c r="AF35" s="580"/>
      <c r="AG35" s="581"/>
    </row>
    <row r="36" spans="1:33" ht="15" customHeight="1" x14ac:dyDescent="0.55000000000000004">
      <c r="A36" s="571"/>
      <c r="B36" s="572"/>
      <c r="C36" s="572"/>
      <c r="D36" s="582" t="s">
        <v>20</v>
      </c>
      <c r="E36" s="583"/>
      <c r="F36" s="583"/>
      <c r="G36" s="584"/>
      <c r="H36" s="585"/>
      <c r="I36" s="586"/>
      <c r="J36" s="586"/>
      <c r="K36" s="586"/>
      <c r="L36" s="586"/>
      <c r="M36" s="586"/>
      <c r="N36" s="586"/>
      <c r="O36" s="586"/>
      <c r="P36" s="586"/>
      <c r="Q36" s="586"/>
      <c r="R36" s="586"/>
      <c r="S36" s="586"/>
      <c r="T36" s="587" t="s">
        <v>11</v>
      </c>
      <c r="U36" s="587"/>
      <c r="V36" s="587"/>
      <c r="W36" s="587"/>
      <c r="X36" s="588"/>
      <c r="Y36" s="589"/>
      <c r="Z36" s="589"/>
      <c r="AA36" s="589"/>
      <c r="AB36" s="589"/>
      <c r="AC36" s="589"/>
      <c r="AD36" s="589"/>
      <c r="AE36" s="589"/>
      <c r="AF36" s="589"/>
      <c r="AG36" s="590"/>
    </row>
    <row r="37" spans="1:33" ht="20.149999999999999" customHeight="1" x14ac:dyDescent="0.55000000000000004">
      <c r="A37" s="571"/>
      <c r="B37" s="572"/>
      <c r="C37" s="572"/>
      <c r="D37" s="573" t="s">
        <v>21</v>
      </c>
      <c r="E37" s="574"/>
      <c r="F37" s="574"/>
      <c r="G37" s="595"/>
      <c r="H37" s="596"/>
      <c r="I37" s="596"/>
      <c r="J37" s="596"/>
      <c r="K37" s="596"/>
      <c r="L37" s="596"/>
      <c r="M37" s="596"/>
      <c r="N37" s="596"/>
      <c r="O37" s="596"/>
      <c r="P37" s="596"/>
      <c r="Q37" s="596"/>
      <c r="R37" s="596"/>
      <c r="S37" s="597"/>
      <c r="T37" s="587"/>
      <c r="U37" s="587"/>
      <c r="V37" s="587"/>
      <c r="W37" s="587"/>
      <c r="X37" s="591"/>
      <c r="Y37" s="592"/>
      <c r="Z37" s="592"/>
      <c r="AA37" s="592"/>
      <c r="AB37" s="592"/>
      <c r="AC37" s="592"/>
      <c r="AD37" s="592"/>
      <c r="AE37" s="592"/>
      <c r="AF37" s="592"/>
      <c r="AG37" s="593"/>
    </row>
    <row r="38" spans="1:33" ht="15" customHeight="1" x14ac:dyDescent="0.55000000000000004">
      <c r="A38" s="573"/>
      <c r="B38" s="574"/>
      <c r="C38" s="574"/>
      <c r="D38" s="575" t="s">
        <v>48</v>
      </c>
      <c r="E38" s="576"/>
      <c r="F38" s="576"/>
      <c r="G38" s="577"/>
      <c r="H38" s="598"/>
      <c r="I38" s="599"/>
      <c r="J38" s="599"/>
      <c r="K38" s="599"/>
      <c r="L38" s="150" t="s">
        <v>2</v>
      </c>
      <c r="M38" s="599"/>
      <c r="N38" s="599"/>
      <c r="O38" s="150" t="s">
        <v>3</v>
      </c>
      <c r="P38" s="599"/>
      <c r="Q38" s="599"/>
      <c r="R38" s="150" t="s">
        <v>126</v>
      </c>
      <c r="S38" s="151"/>
      <c r="T38" s="587"/>
      <c r="U38" s="587"/>
      <c r="V38" s="587"/>
      <c r="W38" s="587"/>
      <c r="X38" s="594"/>
      <c r="Y38" s="580"/>
      <c r="Z38" s="580"/>
      <c r="AA38" s="580"/>
      <c r="AB38" s="580"/>
      <c r="AC38" s="580"/>
      <c r="AD38" s="580"/>
      <c r="AE38" s="580"/>
      <c r="AF38" s="580"/>
      <c r="AG38" s="581"/>
    </row>
    <row r="39" spans="1:33" ht="15" customHeight="1" x14ac:dyDescent="0.55000000000000004">
      <c r="A39" s="29"/>
      <c r="B39" s="29"/>
      <c r="C39" s="29"/>
    </row>
    <row r="40" spans="1:33" ht="15" customHeight="1" x14ac:dyDescent="0.55000000000000004">
      <c r="A40" s="537" t="s">
        <v>127</v>
      </c>
      <c r="B40" s="537"/>
      <c r="C40" s="537"/>
      <c r="D40" s="537"/>
      <c r="E40" s="537"/>
      <c r="F40" s="537"/>
      <c r="G40" s="537"/>
      <c r="H40" s="537"/>
      <c r="I40" s="537"/>
      <c r="J40" s="537"/>
      <c r="K40" s="537"/>
      <c r="L40" s="537"/>
      <c r="M40" s="537"/>
      <c r="N40" s="537"/>
      <c r="O40" s="537"/>
      <c r="P40" s="537"/>
      <c r="Q40" s="537"/>
      <c r="R40" s="537"/>
      <c r="S40" s="537"/>
      <c r="T40" s="537"/>
      <c r="U40" s="537"/>
      <c r="V40" s="537"/>
      <c r="W40" s="537"/>
      <c r="X40" s="537"/>
      <c r="Y40" s="537"/>
      <c r="Z40" s="537"/>
      <c r="AA40" s="537"/>
      <c r="AB40" s="537"/>
      <c r="AC40" s="537"/>
      <c r="AD40" s="537"/>
      <c r="AE40" s="537"/>
      <c r="AF40" s="537"/>
      <c r="AG40" s="537"/>
    </row>
    <row r="41" spans="1:33" ht="5.15" customHeight="1" x14ac:dyDescent="0.55000000000000004">
      <c r="A41" s="29"/>
      <c r="B41" s="29"/>
      <c r="C41" s="29"/>
    </row>
    <row r="42" spans="1:33" ht="15" customHeight="1" x14ac:dyDescent="0.55000000000000004">
      <c r="A42" s="588"/>
      <c r="B42" s="589"/>
      <c r="C42" s="589"/>
      <c r="D42" s="589"/>
      <c r="E42" s="589"/>
      <c r="F42" s="589"/>
      <c r="G42" s="589"/>
      <c r="H42" s="589"/>
      <c r="I42" s="589"/>
      <c r="J42" s="589"/>
      <c r="K42" s="589"/>
      <c r="L42" s="589"/>
      <c r="M42" s="589"/>
      <c r="N42" s="589"/>
      <c r="O42" s="589"/>
      <c r="P42" s="589"/>
      <c r="Q42" s="589"/>
      <c r="R42" s="589"/>
      <c r="S42" s="589"/>
      <c r="T42" s="589"/>
      <c r="U42" s="589"/>
      <c r="V42" s="589"/>
      <c r="W42" s="589"/>
      <c r="X42" s="589"/>
      <c r="Y42" s="589"/>
      <c r="Z42" s="589"/>
      <c r="AA42" s="589"/>
      <c r="AB42" s="589"/>
      <c r="AC42" s="589"/>
      <c r="AD42" s="589"/>
      <c r="AE42" s="589"/>
      <c r="AF42" s="589"/>
      <c r="AG42" s="590"/>
    </row>
    <row r="43" spans="1:33" ht="15" customHeight="1" x14ac:dyDescent="0.55000000000000004">
      <c r="A43" s="591"/>
      <c r="B43" s="592"/>
      <c r="C43" s="592"/>
      <c r="D43" s="592"/>
      <c r="E43" s="592"/>
      <c r="F43" s="592"/>
      <c r="G43" s="592"/>
      <c r="H43" s="592"/>
      <c r="I43" s="592"/>
      <c r="J43" s="592"/>
      <c r="K43" s="592"/>
      <c r="L43" s="592"/>
      <c r="M43" s="592"/>
      <c r="N43" s="592"/>
      <c r="O43" s="592"/>
      <c r="P43" s="592"/>
      <c r="Q43" s="592"/>
      <c r="R43" s="592"/>
      <c r="S43" s="592"/>
      <c r="T43" s="592"/>
      <c r="U43" s="592"/>
      <c r="V43" s="592"/>
      <c r="W43" s="592"/>
      <c r="X43" s="592"/>
      <c r="Y43" s="592"/>
      <c r="Z43" s="592"/>
      <c r="AA43" s="592"/>
      <c r="AB43" s="592"/>
      <c r="AC43" s="592"/>
      <c r="AD43" s="592"/>
      <c r="AE43" s="592"/>
      <c r="AF43" s="592"/>
      <c r="AG43" s="593"/>
    </row>
    <row r="44" spans="1:33" ht="15" customHeight="1" x14ac:dyDescent="0.55000000000000004">
      <c r="A44" s="594"/>
      <c r="B44" s="580"/>
      <c r="C44" s="580"/>
      <c r="D44" s="580"/>
      <c r="E44" s="580"/>
      <c r="F44" s="580"/>
      <c r="G44" s="580"/>
      <c r="H44" s="580"/>
      <c r="I44" s="580"/>
      <c r="J44" s="580"/>
      <c r="K44" s="580"/>
      <c r="L44" s="580"/>
      <c r="M44" s="580"/>
      <c r="N44" s="580"/>
      <c r="O44" s="580"/>
      <c r="P44" s="580"/>
      <c r="Q44" s="580"/>
      <c r="R44" s="580"/>
      <c r="S44" s="580"/>
      <c r="T44" s="580"/>
      <c r="U44" s="580"/>
      <c r="V44" s="580"/>
      <c r="W44" s="580"/>
      <c r="X44" s="580"/>
      <c r="Y44" s="580"/>
      <c r="Z44" s="580"/>
      <c r="AA44" s="580"/>
      <c r="AB44" s="580"/>
      <c r="AC44" s="580"/>
      <c r="AD44" s="580"/>
      <c r="AE44" s="580"/>
      <c r="AF44" s="580"/>
      <c r="AG44" s="581"/>
    </row>
    <row r="45" spans="1:33" ht="15" customHeight="1" x14ac:dyDescent="0.55000000000000004">
      <c r="A45" s="29"/>
      <c r="B45" s="29"/>
      <c r="C45" s="29"/>
      <c r="D45" s="29"/>
      <c r="E45" s="29"/>
      <c r="F45" s="29"/>
      <c r="G45" s="29"/>
    </row>
    <row r="46" spans="1:33" ht="15" customHeight="1" x14ac:dyDescent="0.55000000000000004">
      <c r="A46" s="537" t="s">
        <v>128</v>
      </c>
      <c r="B46" s="537"/>
      <c r="C46" s="537"/>
      <c r="D46" s="537"/>
      <c r="E46" s="537"/>
      <c r="F46" s="537"/>
      <c r="G46" s="537"/>
      <c r="H46" s="537"/>
      <c r="I46" s="537"/>
      <c r="J46" s="537"/>
      <c r="K46" s="537"/>
      <c r="L46" s="537"/>
      <c r="M46" s="537"/>
      <c r="N46" s="537"/>
      <c r="O46" s="537"/>
      <c r="P46" s="537"/>
      <c r="Q46" s="537"/>
      <c r="R46" s="537"/>
      <c r="S46" s="537"/>
      <c r="T46" s="537"/>
      <c r="U46" s="537"/>
      <c r="V46" s="537"/>
      <c r="W46" s="537"/>
      <c r="X46" s="537"/>
      <c r="Y46" s="537"/>
      <c r="Z46" s="537"/>
      <c r="AA46" s="537"/>
      <c r="AB46" s="537"/>
      <c r="AC46" s="537"/>
      <c r="AD46" s="537"/>
      <c r="AE46" s="537"/>
      <c r="AF46" s="537"/>
      <c r="AG46" s="537"/>
    </row>
    <row r="47" spans="1:33" ht="5.15" customHeight="1" x14ac:dyDescent="0.55000000000000004">
      <c r="A47" s="29"/>
      <c r="B47" s="29"/>
      <c r="C47" s="29"/>
      <c r="D47" s="29"/>
      <c r="E47" s="29"/>
      <c r="F47" s="29"/>
      <c r="G47" s="29"/>
      <c r="H47" s="29"/>
      <c r="I47" s="29"/>
    </row>
    <row r="48" spans="1:33" ht="15" customHeight="1" x14ac:dyDescent="0.55000000000000004">
      <c r="A48" s="29"/>
      <c r="B48" s="29"/>
      <c r="C48" s="29"/>
      <c r="D48" s="29"/>
      <c r="E48" s="29"/>
      <c r="F48" s="29"/>
      <c r="G48" s="29"/>
      <c r="H48" s="29"/>
      <c r="I48" s="29"/>
      <c r="J48" s="574" t="s">
        <v>1</v>
      </c>
      <c r="K48" s="574"/>
      <c r="L48" s="600"/>
      <c r="M48" s="600"/>
      <c r="N48" s="39" t="s">
        <v>2</v>
      </c>
      <c r="O48" s="600"/>
      <c r="P48" s="600"/>
      <c r="Q48" s="39" t="s">
        <v>3</v>
      </c>
      <c r="R48" s="600"/>
      <c r="S48" s="600"/>
      <c r="T48" s="37" t="s">
        <v>4</v>
      </c>
      <c r="U48" s="34"/>
      <c r="V48" s="34"/>
    </row>
    <row r="49" spans="1:33" ht="15" customHeight="1" x14ac:dyDescent="0.55000000000000004">
      <c r="A49" s="29"/>
      <c r="B49" s="29"/>
      <c r="C49" s="29"/>
      <c r="D49" s="29"/>
      <c r="E49" s="29"/>
      <c r="F49" s="29"/>
      <c r="G49" s="29"/>
      <c r="H49" s="29"/>
      <c r="I49" s="29"/>
      <c r="J49" s="35"/>
      <c r="K49" s="35"/>
      <c r="L49" s="35"/>
      <c r="M49" s="35"/>
      <c r="N49" s="34"/>
      <c r="O49" s="35"/>
      <c r="P49" s="35"/>
      <c r="Q49" s="34"/>
      <c r="R49" s="35"/>
      <c r="S49" s="35"/>
      <c r="T49" s="34"/>
    </row>
    <row r="50" spans="1:33" ht="15" customHeight="1" x14ac:dyDescent="0.55000000000000004">
      <c r="A50" s="537" t="s">
        <v>129</v>
      </c>
      <c r="B50" s="537"/>
      <c r="C50" s="537"/>
      <c r="D50" s="537"/>
      <c r="E50" s="537"/>
      <c r="F50" s="537"/>
      <c r="G50" s="537"/>
      <c r="H50" s="537"/>
      <c r="I50" s="537"/>
      <c r="J50" s="537"/>
      <c r="K50" s="537"/>
      <c r="L50" s="537"/>
      <c r="M50" s="537"/>
      <c r="N50" s="537"/>
      <c r="O50" s="537"/>
      <c r="P50" s="537"/>
      <c r="Q50" s="537"/>
      <c r="R50" s="537"/>
      <c r="S50" s="537"/>
      <c r="T50" s="537"/>
      <c r="U50" s="537"/>
      <c r="V50" s="537"/>
      <c r="W50" s="537"/>
      <c r="X50" s="537"/>
      <c r="Y50" s="537"/>
      <c r="Z50" s="537"/>
      <c r="AA50" s="537"/>
      <c r="AB50" s="537"/>
      <c r="AC50" s="537"/>
      <c r="AD50" s="537"/>
      <c r="AE50" s="537"/>
      <c r="AF50" s="537"/>
      <c r="AG50" s="537"/>
    </row>
    <row r="51" spans="1:33" ht="5.15" customHeight="1" x14ac:dyDescent="0.55000000000000004">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row>
    <row r="52" spans="1:33" ht="15" customHeight="1" x14ac:dyDescent="0.55000000000000004">
      <c r="A52" s="537" t="s">
        <v>130</v>
      </c>
      <c r="B52" s="537"/>
      <c r="C52" s="537"/>
      <c r="D52" s="537"/>
      <c r="E52" s="537"/>
      <c r="F52" s="537"/>
      <c r="G52" s="537"/>
      <c r="H52" s="537"/>
      <c r="I52" s="537"/>
      <c r="J52" s="537"/>
      <c r="K52" s="537"/>
      <c r="L52" s="537"/>
      <c r="M52" s="537"/>
      <c r="N52" s="537"/>
      <c r="O52" s="537"/>
      <c r="P52" s="537"/>
      <c r="Q52" s="537"/>
      <c r="R52" s="537"/>
      <c r="S52" s="537"/>
      <c r="T52" s="537"/>
      <c r="U52" s="537"/>
      <c r="V52" s="537"/>
      <c r="W52" s="537"/>
      <c r="X52" s="537"/>
      <c r="Y52" s="537"/>
      <c r="Z52" s="537"/>
      <c r="AA52" s="537"/>
      <c r="AB52" s="537"/>
      <c r="AC52" s="537"/>
      <c r="AD52" s="537"/>
      <c r="AE52" s="537"/>
      <c r="AF52" s="537"/>
      <c r="AG52" s="537"/>
    </row>
    <row r="53" spans="1:33" ht="15" customHeight="1" x14ac:dyDescent="0.55000000000000004">
      <c r="A53" s="537" t="s">
        <v>131</v>
      </c>
      <c r="B53" s="537"/>
      <c r="C53" s="537"/>
      <c r="D53" s="537"/>
      <c r="E53" s="537"/>
      <c r="F53" s="537"/>
      <c r="G53" s="537"/>
      <c r="H53" s="537"/>
      <c r="I53" s="537"/>
      <c r="J53" s="537"/>
      <c r="K53" s="537"/>
      <c r="L53" s="537"/>
      <c r="M53" s="537"/>
      <c r="N53" s="537"/>
      <c r="O53" s="537"/>
      <c r="P53" s="537"/>
      <c r="Q53" s="537"/>
      <c r="R53" s="537"/>
      <c r="S53" s="537"/>
      <c r="T53" s="537"/>
      <c r="U53" s="537"/>
      <c r="V53" s="537"/>
      <c r="W53" s="537"/>
      <c r="X53" s="537"/>
      <c r="Y53" s="537"/>
      <c r="Z53" s="537"/>
      <c r="AA53" s="537"/>
      <c r="AB53" s="537"/>
      <c r="AC53" s="537"/>
      <c r="AD53" s="537"/>
      <c r="AE53" s="537"/>
      <c r="AF53" s="537"/>
      <c r="AG53" s="537"/>
    </row>
    <row r="54" spans="1:33" ht="15" customHeight="1" x14ac:dyDescent="0.55000000000000004">
      <c r="A54" s="30"/>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30"/>
    </row>
    <row r="55" spans="1:33" ht="15" customHeight="1" x14ac:dyDescent="0.55000000000000004">
      <c r="A55" s="30"/>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30"/>
    </row>
    <row r="56" spans="1:33" ht="15" customHeight="1" x14ac:dyDescent="0.55000000000000004">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row>
  </sheetData>
  <mergeCells count="65">
    <mergeCell ref="O6:O8"/>
    <mergeCell ref="P6:S7"/>
    <mergeCell ref="U6:AG6"/>
    <mergeCell ref="T7:AG7"/>
    <mergeCell ref="P8:S8"/>
    <mergeCell ref="T8:AG8"/>
    <mergeCell ref="A4:AG4"/>
    <mergeCell ref="A1:AG1"/>
    <mergeCell ref="W2:X2"/>
    <mergeCell ref="Y2:Z2"/>
    <mergeCell ref="AB2:AC2"/>
    <mergeCell ref="AE2:AF2"/>
    <mergeCell ref="A24:AG24"/>
    <mergeCell ref="A10:AF10"/>
    <mergeCell ref="B12:C12"/>
    <mergeCell ref="D12:E12"/>
    <mergeCell ref="G12:H12"/>
    <mergeCell ref="J12:K12"/>
    <mergeCell ref="L12:N12"/>
    <mergeCell ref="AA12:AG12"/>
    <mergeCell ref="A13:AG16"/>
    <mergeCell ref="A18:AG18"/>
    <mergeCell ref="A20:AG20"/>
    <mergeCell ref="J22:T22"/>
    <mergeCell ref="U22:AB22"/>
    <mergeCell ref="Q12:W12"/>
    <mergeCell ref="X12:Z12"/>
    <mergeCell ref="O12:P12"/>
    <mergeCell ref="A28:AG28"/>
    <mergeCell ref="A30:C33"/>
    <mergeCell ref="D30:G31"/>
    <mergeCell ref="I30:AG30"/>
    <mergeCell ref="H31:AG31"/>
    <mergeCell ref="D32:G32"/>
    <mergeCell ref="H32:S32"/>
    <mergeCell ref="T32:W33"/>
    <mergeCell ref="X32:AG33"/>
    <mergeCell ref="D33:G33"/>
    <mergeCell ref="H33:S33"/>
    <mergeCell ref="A50:AG50"/>
    <mergeCell ref="A52:AG52"/>
    <mergeCell ref="A53:AG53"/>
    <mergeCell ref="A40:AG40"/>
    <mergeCell ref="A42:AG44"/>
    <mergeCell ref="A46:AG46"/>
    <mergeCell ref="J48:K48"/>
    <mergeCell ref="L48:M48"/>
    <mergeCell ref="O48:P48"/>
    <mergeCell ref="R48:S48"/>
    <mergeCell ref="J26:Z26"/>
    <mergeCell ref="A34:C38"/>
    <mergeCell ref="D34:G35"/>
    <mergeCell ref="I34:AG34"/>
    <mergeCell ref="H35:AG35"/>
    <mergeCell ref="D36:G36"/>
    <mergeCell ref="H36:S36"/>
    <mergeCell ref="T36:W38"/>
    <mergeCell ref="X36:AG38"/>
    <mergeCell ref="D37:G37"/>
    <mergeCell ref="H37:S37"/>
    <mergeCell ref="D38:G38"/>
    <mergeCell ref="H38:I38"/>
    <mergeCell ref="J38:K38"/>
    <mergeCell ref="M38:N38"/>
    <mergeCell ref="P38:Q38"/>
  </mergeCells>
  <phoneticPr fontId="1"/>
  <pageMargins left="0.78740157480314965" right="0.78740157480314965" top="0.78740157480314965" bottom="0.78740157480314965" header="0" footer="0"/>
  <pageSetup paperSize="9" scale="88"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theme="0"/>
  </sheetPr>
  <dimension ref="A1:AG51"/>
  <sheetViews>
    <sheetView showZeros="0" view="pageBreakPreview" zoomScaleNormal="100" zoomScaleSheetLayoutView="100" workbookViewId="0">
      <selection activeCell="A6" sqref="A6"/>
    </sheetView>
  </sheetViews>
  <sheetFormatPr defaultColWidth="2.58203125" defaultRowHeight="17.149999999999999" customHeight="1" x14ac:dyDescent="0.55000000000000004"/>
  <cols>
    <col min="1" max="33" width="2.58203125" style="28"/>
    <col min="34" max="34" width="1.58203125" style="28" customWidth="1"/>
    <col min="35" max="16384" width="2.58203125" style="28"/>
  </cols>
  <sheetData>
    <row r="1" spans="1:33" ht="15" customHeight="1" x14ac:dyDescent="0.55000000000000004">
      <c r="A1" s="537" t="s">
        <v>132</v>
      </c>
      <c r="B1" s="537"/>
      <c r="C1" s="537"/>
      <c r="D1" s="537"/>
      <c r="E1" s="537"/>
      <c r="F1" s="537"/>
      <c r="G1" s="537"/>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G1" s="537"/>
    </row>
    <row r="2" spans="1:33" ht="15" customHeight="1" x14ac:dyDescent="0.55000000000000004">
      <c r="W2" s="538" t="s">
        <v>1</v>
      </c>
      <c r="X2" s="538"/>
      <c r="Y2" s="520"/>
      <c r="Z2" s="520"/>
      <c r="AA2" s="28" t="s">
        <v>2</v>
      </c>
      <c r="AB2" s="520"/>
      <c r="AC2" s="520"/>
      <c r="AD2" s="28" t="s">
        <v>3</v>
      </c>
      <c r="AE2" s="520"/>
      <c r="AF2" s="520"/>
      <c r="AG2" s="28" t="s">
        <v>4</v>
      </c>
    </row>
    <row r="3" spans="1:33" ht="15" customHeight="1" x14ac:dyDescent="0.55000000000000004"/>
    <row r="4" spans="1:33" ht="15" customHeight="1" x14ac:dyDescent="0.55000000000000004">
      <c r="A4" s="537" t="s">
        <v>5</v>
      </c>
      <c r="B4" s="537"/>
      <c r="C4" s="537"/>
      <c r="D4" s="537"/>
      <c r="E4" s="537"/>
      <c r="F4" s="537"/>
      <c r="G4" s="537"/>
      <c r="H4" s="537"/>
      <c r="I4" s="537"/>
      <c r="J4" s="537"/>
      <c r="K4" s="537"/>
      <c r="L4" s="537"/>
      <c r="M4" s="537"/>
      <c r="N4" s="537"/>
      <c r="O4" s="537"/>
      <c r="P4" s="537"/>
      <c r="Q4" s="537"/>
      <c r="R4" s="537"/>
      <c r="S4" s="537"/>
      <c r="T4" s="537"/>
      <c r="U4" s="537"/>
      <c r="V4" s="537"/>
      <c r="W4" s="537"/>
      <c r="X4" s="537"/>
      <c r="Y4" s="537"/>
      <c r="Z4" s="537"/>
      <c r="AA4" s="537"/>
      <c r="AB4" s="537"/>
      <c r="AC4" s="537"/>
      <c r="AD4" s="537"/>
      <c r="AE4" s="537"/>
      <c r="AF4" s="537"/>
      <c r="AG4" s="537"/>
    </row>
    <row r="5" spans="1:33" ht="15" customHeight="1" x14ac:dyDescent="0.55000000000000004">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row>
    <row r="6" spans="1:33" ht="15" customHeight="1" x14ac:dyDescent="0.55000000000000004">
      <c r="A6" s="29"/>
      <c r="B6" s="29"/>
      <c r="C6" s="29"/>
      <c r="D6" s="29"/>
      <c r="E6" s="29"/>
      <c r="F6" s="29"/>
      <c r="G6" s="29"/>
      <c r="H6" s="29"/>
      <c r="I6" s="29"/>
      <c r="J6" s="29"/>
      <c r="K6" s="29"/>
      <c r="L6" s="29"/>
      <c r="M6" s="29"/>
      <c r="N6" s="29"/>
      <c r="O6" s="615" t="s">
        <v>67</v>
      </c>
      <c r="P6" s="587" t="s">
        <v>7</v>
      </c>
      <c r="Q6" s="587"/>
      <c r="R6" s="587"/>
      <c r="S6" s="575"/>
      <c r="T6" s="4" t="s">
        <v>8</v>
      </c>
      <c r="U6" s="563" t="str">
        <f>IF(★入力シート!G18="○",★入力シート!G6,IF(★入力シート!G18="✕",★入力シート!G20,""))</f>
        <v/>
      </c>
      <c r="V6" s="563"/>
      <c r="W6" s="563"/>
      <c r="X6" s="563"/>
      <c r="Y6" s="563"/>
      <c r="Z6" s="563"/>
      <c r="AA6" s="563"/>
      <c r="AB6" s="563"/>
      <c r="AC6" s="563"/>
      <c r="AD6" s="563"/>
      <c r="AE6" s="563"/>
      <c r="AF6" s="563"/>
      <c r="AG6" s="564"/>
    </row>
    <row r="7" spans="1:33" ht="20.149999999999999" customHeight="1" x14ac:dyDescent="0.55000000000000004">
      <c r="A7" s="29"/>
      <c r="B7" s="29"/>
      <c r="C7" s="29"/>
      <c r="D7" s="29"/>
      <c r="E7" s="29"/>
      <c r="F7" s="29"/>
      <c r="G7" s="29"/>
      <c r="H7" s="29"/>
      <c r="I7" s="29"/>
      <c r="J7" s="29"/>
      <c r="K7" s="29"/>
      <c r="L7" s="29"/>
      <c r="M7" s="29"/>
      <c r="N7" s="29"/>
      <c r="O7" s="616"/>
      <c r="P7" s="587"/>
      <c r="Q7" s="587"/>
      <c r="R7" s="587"/>
      <c r="S7" s="587"/>
      <c r="T7" s="565" t="str">
        <f>IF(★入力シート!G18="○",★入力シート!G7,IF(★入力シート!G18="✕",★入力シート!G21,""))</f>
        <v/>
      </c>
      <c r="U7" s="566"/>
      <c r="V7" s="566"/>
      <c r="W7" s="566"/>
      <c r="X7" s="566"/>
      <c r="Y7" s="566"/>
      <c r="Z7" s="566"/>
      <c r="AA7" s="566"/>
      <c r="AB7" s="566"/>
      <c r="AC7" s="566"/>
      <c r="AD7" s="566"/>
      <c r="AE7" s="566"/>
      <c r="AF7" s="566"/>
      <c r="AG7" s="567"/>
    </row>
    <row r="8" spans="1:33" ht="20.149999999999999" customHeight="1" x14ac:dyDescent="0.55000000000000004">
      <c r="A8" s="29"/>
      <c r="B8" s="29"/>
      <c r="C8" s="29"/>
      <c r="D8" s="29"/>
      <c r="E8" s="29"/>
      <c r="F8" s="29"/>
      <c r="G8" s="29"/>
      <c r="H8" s="29"/>
      <c r="I8" s="29"/>
      <c r="J8" s="29"/>
      <c r="K8" s="29"/>
      <c r="L8" s="29"/>
      <c r="M8" s="29"/>
      <c r="N8" s="29"/>
      <c r="O8" s="617"/>
      <c r="P8" s="618" t="s">
        <v>10</v>
      </c>
      <c r="Q8" s="618"/>
      <c r="R8" s="618"/>
      <c r="S8" s="618"/>
      <c r="T8" s="550" t="str">
        <f>IF(★入力シート!G18="○",★入力シート!G9,IF(★入力シート!G18="✕",★入力シート!G23,""))</f>
        <v/>
      </c>
      <c r="U8" s="551"/>
      <c r="V8" s="551"/>
      <c r="W8" s="551"/>
      <c r="X8" s="551"/>
      <c r="Y8" s="551"/>
      <c r="Z8" s="551"/>
      <c r="AA8" s="551"/>
      <c r="AB8" s="551"/>
      <c r="AC8" s="551"/>
      <c r="AD8" s="551"/>
      <c r="AE8" s="551"/>
      <c r="AF8" s="551"/>
      <c r="AG8" s="552"/>
    </row>
    <row r="9" spans="1:33" ht="15" customHeight="1" x14ac:dyDescent="0.55000000000000004">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row>
    <row r="10" spans="1:33" ht="15" customHeight="1" x14ac:dyDescent="0.55000000000000004">
      <c r="A10" s="614" t="s">
        <v>324</v>
      </c>
      <c r="B10" s="614"/>
      <c r="C10" s="614"/>
      <c r="D10" s="614"/>
      <c r="E10" s="614"/>
      <c r="F10" s="614"/>
      <c r="G10" s="614"/>
      <c r="H10" s="614"/>
      <c r="I10" s="614"/>
      <c r="J10" s="614"/>
      <c r="K10" s="614"/>
      <c r="L10" s="614"/>
      <c r="M10" s="614"/>
      <c r="N10" s="614"/>
      <c r="O10" s="614"/>
      <c r="P10" s="614"/>
      <c r="Q10" s="614"/>
      <c r="R10" s="614"/>
      <c r="S10" s="614"/>
      <c r="T10" s="614"/>
      <c r="U10" s="614"/>
      <c r="V10" s="614"/>
      <c r="W10" s="614"/>
      <c r="X10" s="614"/>
      <c r="Y10" s="614"/>
      <c r="Z10" s="614"/>
      <c r="AA10" s="614"/>
      <c r="AB10" s="614"/>
      <c r="AC10" s="614"/>
      <c r="AD10" s="614"/>
      <c r="AE10" s="614"/>
      <c r="AF10" s="614"/>
    </row>
    <row r="11" spans="1:33" ht="15" customHeight="1" x14ac:dyDescent="0.55000000000000004"/>
    <row r="12" spans="1:33" s="2" customFormat="1" ht="15" customHeight="1" x14ac:dyDescent="0.55000000000000004">
      <c r="B12" s="509" t="s">
        <v>1</v>
      </c>
      <c r="C12" s="509"/>
      <c r="D12" s="561">
        <f>★入力シート!G147</f>
        <v>0</v>
      </c>
      <c r="E12" s="561"/>
      <c r="F12" s="255" t="s">
        <v>2</v>
      </c>
      <c r="G12" s="561">
        <f>★入力シート!G148</f>
        <v>0</v>
      </c>
      <c r="H12" s="561"/>
      <c r="I12" s="255" t="s">
        <v>3</v>
      </c>
      <c r="J12" s="561">
        <f>★入力シート!G149</f>
        <v>0</v>
      </c>
      <c r="K12" s="561"/>
      <c r="L12" s="509" t="s">
        <v>68</v>
      </c>
      <c r="M12" s="509"/>
      <c r="N12" s="509"/>
      <c r="O12" s="562"/>
      <c r="P12" s="562"/>
      <c r="Q12" s="540" t="s">
        <v>571</v>
      </c>
      <c r="R12" s="540"/>
      <c r="S12" s="540"/>
      <c r="T12" s="540"/>
      <c r="U12" s="540"/>
      <c r="V12" s="540"/>
      <c r="W12" s="540"/>
      <c r="X12" s="561">
        <f>★入力シート!G150</f>
        <v>0</v>
      </c>
      <c r="Y12" s="561"/>
      <c r="Z12" s="561"/>
      <c r="AA12" s="509" t="s">
        <v>69</v>
      </c>
      <c r="AB12" s="509"/>
      <c r="AC12" s="509"/>
      <c r="AD12" s="509"/>
      <c r="AE12" s="509"/>
      <c r="AF12" s="509"/>
      <c r="AG12" s="509"/>
    </row>
    <row r="13" spans="1:33" ht="15" customHeight="1" x14ac:dyDescent="0.55000000000000004">
      <c r="A13" s="545" t="s">
        <v>325</v>
      </c>
      <c r="B13" s="545"/>
      <c r="C13" s="545"/>
      <c r="D13" s="545"/>
      <c r="E13" s="545"/>
      <c r="F13" s="545"/>
      <c r="G13" s="545"/>
      <c r="H13" s="545"/>
      <c r="I13" s="545"/>
      <c r="J13" s="545"/>
      <c r="K13" s="545"/>
      <c r="L13" s="545"/>
      <c r="M13" s="545"/>
      <c r="N13" s="545"/>
      <c r="O13" s="545"/>
      <c r="P13" s="545"/>
      <c r="Q13" s="545"/>
      <c r="R13" s="545"/>
      <c r="S13" s="545"/>
      <c r="T13" s="545"/>
      <c r="U13" s="545"/>
      <c r="V13" s="545"/>
      <c r="W13" s="545"/>
      <c r="X13" s="545"/>
      <c r="Y13" s="545"/>
      <c r="Z13" s="545"/>
      <c r="AA13" s="545"/>
      <c r="AB13" s="545"/>
      <c r="AC13" s="545"/>
      <c r="AD13" s="545"/>
      <c r="AE13" s="545"/>
      <c r="AF13" s="545"/>
      <c r="AG13" s="545"/>
    </row>
    <row r="14" spans="1:33" ht="15" customHeight="1" x14ac:dyDescent="0.55000000000000004">
      <c r="A14" s="545"/>
      <c r="B14" s="545"/>
      <c r="C14" s="545"/>
      <c r="D14" s="545"/>
      <c r="E14" s="545"/>
      <c r="F14" s="545"/>
      <c r="G14" s="545"/>
      <c r="H14" s="545"/>
      <c r="I14" s="545"/>
      <c r="J14" s="545"/>
      <c r="K14" s="545"/>
      <c r="L14" s="545"/>
      <c r="M14" s="545"/>
      <c r="N14" s="545"/>
      <c r="O14" s="545"/>
      <c r="P14" s="545"/>
      <c r="Q14" s="545"/>
      <c r="R14" s="545"/>
      <c r="S14" s="545"/>
      <c r="T14" s="545"/>
      <c r="U14" s="545"/>
      <c r="V14" s="545"/>
      <c r="W14" s="545"/>
      <c r="X14" s="545"/>
      <c r="Y14" s="545"/>
      <c r="Z14" s="545"/>
      <c r="AA14" s="545"/>
      <c r="AB14" s="545"/>
      <c r="AC14" s="545"/>
      <c r="AD14" s="545"/>
      <c r="AE14" s="545"/>
      <c r="AF14" s="545"/>
      <c r="AG14" s="545"/>
    </row>
    <row r="15" spans="1:33" ht="15" customHeight="1" x14ac:dyDescent="0.55000000000000004">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row>
    <row r="16" spans="1:33" ht="15" customHeight="1" x14ac:dyDescent="0.55000000000000004">
      <c r="A16" s="538" t="s">
        <v>49</v>
      </c>
      <c r="B16" s="538"/>
      <c r="C16" s="538"/>
      <c r="D16" s="538"/>
      <c r="E16" s="538"/>
      <c r="F16" s="538"/>
      <c r="G16" s="538"/>
      <c r="H16" s="538"/>
      <c r="I16" s="538"/>
      <c r="J16" s="538"/>
      <c r="K16" s="538"/>
      <c r="L16" s="538"/>
      <c r="M16" s="538"/>
      <c r="N16" s="538"/>
      <c r="O16" s="538"/>
      <c r="P16" s="538"/>
      <c r="Q16" s="538"/>
      <c r="R16" s="538"/>
      <c r="S16" s="538"/>
      <c r="T16" s="538"/>
      <c r="U16" s="538"/>
      <c r="V16" s="538"/>
      <c r="W16" s="538"/>
      <c r="X16" s="538"/>
      <c r="Y16" s="538"/>
      <c r="Z16" s="538"/>
      <c r="AA16" s="538"/>
      <c r="AB16" s="538"/>
      <c r="AC16" s="538"/>
      <c r="AD16" s="538"/>
      <c r="AE16" s="538"/>
      <c r="AF16" s="538"/>
      <c r="AG16" s="538"/>
    </row>
    <row r="17" spans="1:33" ht="15" customHeight="1" x14ac:dyDescent="0.55000000000000004">
      <c r="A17" s="30"/>
      <c r="B17" s="30"/>
      <c r="C17" s="30"/>
      <c r="D17" s="30"/>
      <c r="E17" s="30"/>
      <c r="F17" s="30"/>
      <c r="G17" s="30"/>
      <c r="H17" s="30"/>
      <c r="I17" s="30"/>
      <c r="J17" s="30"/>
      <c r="K17" s="30"/>
      <c r="L17" s="30"/>
      <c r="M17" s="30"/>
      <c r="N17" s="30"/>
      <c r="O17" s="30"/>
      <c r="P17" s="30"/>
      <c r="Q17" s="30"/>
      <c r="R17" s="30"/>
      <c r="S17" s="30"/>
      <c r="T17" s="30"/>
      <c r="U17" s="30"/>
      <c r="V17" s="30"/>
      <c r="W17" s="30"/>
      <c r="X17" s="30"/>
    </row>
    <row r="18" spans="1:33" ht="15" customHeight="1" x14ac:dyDescent="0.55000000000000004">
      <c r="A18" s="537" t="s">
        <v>70</v>
      </c>
      <c r="B18" s="537"/>
      <c r="C18" s="537"/>
      <c r="D18" s="537"/>
      <c r="E18" s="537"/>
      <c r="F18" s="537"/>
      <c r="G18" s="537"/>
      <c r="H18" s="537"/>
      <c r="I18" s="537"/>
      <c r="J18" s="537"/>
      <c r="K18" s="537"/>
      <c r="L18" s="537"/>
      <c r="M18" s="537"/>
      <c r="N18" s="537"/>
      <c r="O18" s="537"/>
      <c r="P18" s="537"/>
      <c r="Q18" s="537"/>
      <c r="R18" s="537"/>
      <c r="S18" s="537"/>
      <c r="T18" s="537"/>
      <c r="U18" s="537"/>
      <c r="V18" s="537"/>
      <c r="W18" s="537"/>
      <c r="X18" s="537"/>
      <c r="Y18" s="537"/>
      <c r="Z18" s="537"/>
      <c r="AA18" s="537"/>
      <c r="AB18" s="537"/>
      <c r="AC18" s="537"/>
      <c r="AD18" s="537"/>
      <c r="AE18" s="537"/>
      <c r="AF18" s="537"/>
      <c r="AG18" s="537"/>
    </row>
    <row r="19" spans="1:33" ht="5.15" customHeight="1" x14ac:dyDescent="0.55000000000000004">
      <c r="A19" s="29"/>
      <c r="B19" s="29"/>
      <c r="C19" s="29"/>
      <c r="D19" s="29"/>
      <c r="E19" s="29"/>
      <c r="F19" s="29"/>
      <c r="G19" s="29"/>
      <c r="H19" s="29"/>
      <c r="I19" s="29"/>
    </row>
    <row r="20" spans="1:33" ht="15" customHeight="1" x14ac:dyDescent="0.55000000000000004">
      <c r="A20" s="29"/>
      <c r="B20" s="29"/>
      <c r="C20" s="29"/>
      <c r="D20" s="29"/>
      <c r="E20" s="29"/>
      <c r="F20" s="29"/>
      <c r="G20" s="29"/>
      <c r="H20" s="29"/>
      <c r="I20" s="29"/>
      <c r="J20" s="553">
        <f>★入力シート!G53</f>
        <v>0</v>
      </c>
      <c r="K20" s="553"/>
      <c r="L20" s="553"/>
      <c r="M20" s="553"/>
      <c r="N20" s="553"/>
      <c r="O20" s="553"/>
      <c r="P20" s="553"/>
      <c r="Q20" s="553"/>
      <c r="R20" s="553"/>
      <c r="S20" s="553"/>
      <c r="T20" s="553"/>
      <c r="U20" s="481" t="s">
        <v>317</v>
      </c>
      <c r="V20" s="481"/>
      <c r="W20" s="481"/>
      <c r="X20" s="481"/>
      <c r="Y20" s="481"/>
      <c r="Z20" s="481"/>
      <c r="AA20" s="481"/>
      <c r="AB20" s="481"/>
    </row>
    <row r="21" spans="1:33" ht="15" customHeight="1" x14ac:dyDescent="0.55000000000000004">
      <c r="A21" s="29"/>
      <c r="B21" s="29"/>
      <c r="C21" s="29"/>
      <c r="D21" s="29"/>
      <c r="E21" s="29"/>
      <c r="F21" s="29"/>
      <c r="G21" s="29"/>
      <c r="H21" s="29"/>
      <c r="I21" s="29"/>
    </row>
    <row r="22" spans="1:33" ht="15" customHeight="1" x14ac:dyDescent="0.55000000000000004">
      <c r="A22" s="537" t="s">
        <v>133</v>
      </c>
      <c r="B22" s="537"/>
      <c r="C22" s="537"/>
      <c r="D22" s="537"/>
      <c r="E22" s="537"/>
      <c r="F22" s="537"/>
      <c r="G22" s="537"/>
      <c r="H22" s="537"/>
      <c r="I22" s="537"/>
      <c r="J22" s="537"/>
      <c r="K22" s="537"/>
      <c r="L22" s="537"/>
      <c r="M22" s="537"/>
      <c r="N22" s="537"/>
      <c r="O22" s="537"/>
      <c r="P22" s="537"/>
      <c r="Q22" s="537"/>
      <c r="R22" s="537"/>
      <c r="S22" s="537"/>
      <c r="T22" s="537"/>
      <c r="U22" s="537"/>
      <c r="V22" s="537"/>
      <c r="W22" s="537"/>
      <c r="X22" s="537"/>
      <c r="Y22" s="537"/>
      <c r="Z22" s="537"/>
      <c r="AA22" s="537"/>
      <c r="AB22" s="537"/>
      <c r="AC22" s="537"/>
      <c r="AD22" s="537"/>
      <c r="AE22" s="537"/>
      <c r="AF22" s="537"/>
      <c r="AG22" s="537"/>
    </row>
    <row r="23" spans="1:33" ht="5.15" customHeight="1" x14ac:dyDescent="0.55000000000000004">
      <c r="A23" s="29"/>
      <c r="B23" s="29"/>
      <c r="C23" s="29"/>
      <c r="D23" s="29"/>
      <c r="E23" s="29"/>
      <c r="F23" s="29"/>
      <c r="G23" s="29"/>
      <c r="H23" s="29"/>
      <c r="I23" s="29"/>
    </row>
    <row r="24" spans="1:33" ht="5.15" customHeight="1" x14ac:dyDescent="0.55000000000000004">
      <c r="A24" s="40"/>
      <c r="B24" s="41"/>
      <c r="C24" s="41"/>
      <c r="D24" s="41"/>
      <c r="E24" s="41"/>
      <c r="F24" s="41"/>
      <c r="G24" s="41"/>
      <c r="H24" s="41"/>
      <c r="I24" s="41"/>
      <c r="J24" s="42"/>
      <c r="K24" s="42"/>
      <c r="L24" s="42"/>
      <c r="M24" s="42"/>
      <c r="N24" s="42"/>
      <c r="O24" s="42"/>
      <c r="P24" s="42"/>
      <c r="Q24" s="42"/>
      <c r="R24" s="42"/>
      <c r="S24" s="42"/>
      <c r="T24" s="42"/>
      <c r="U24" s="42"/>
      <c r="V24" s="42"/>
      <c r="W24" s="42"/>
      <c r="X24" s="42"/>
      <c r="Y24" s="42"/>
      <c r="Z24" s="42"/>
      <c r="AA24" s="33"/>
      <c r="AB24" s="33"/>
      <c r="AC24" s="33"/>
      <c r="AD24" s="33"/>
      <c r="AE24" s="33"/>
      <c r="AF24" s="33"/>
      <c r="AG24" s="31"/>
    </row>
    <row r="25" spans="1:33" ht="15" customHeight="1" x14ac:dyDescent="0.55000000000000004">
      <c r="A25" s="619" t="s">
        <v>134</v>
      </c>
      <c r="B25" s="620"/>
      <c r="C25" s="620"/>
      <c r="D25" s="620"/>
      <c r="E25" s="620"/>
      <c r="F25" s="620"/>
      <c r="G25" s="620"/>
      <c r="H25" s="620"/>
      <c r="I25" s="620"/>
      <c r="J25" s="620"/>
      <c r="K25" s="35"/>
      <c r="L25" s="152" t="s">
        <v>366</v>
      </c>
      <c r="M25" s="571" t="s">
        <v>135</v>
      </c>
      <c r="N25" s="572"/>
      <c r="O25" s="572"/>
      <c r="P25" s="572"/>
      <c r="Q25" s="572"/>
      <c r="R25" s="572"/>
      <c r="S25" s="34"/>
      <c r="T25" s="34"/>
      <c r="U25" s="35" t="s">
        <v>136</v>
      </c>
      <c r="V25" s="35"/>
      <c r="W25" s="152" t="s">
        <v>366</v>
      </c>
      <c r="X25" s="571" t="s">
        <v>137</v>
      </c>
      <c r="Y25" s="572"/>
      <c r="Z25" s="572"/>
      <c r="AA25" s="572"/>
      <c r="AB25" s="572"/>
      <c r="AC25" s="572"/>
      <c r="AD25" s="34"/>
      <c r="AE25" s="34"/>
      <c r="AF25" s="34"/>
      <c r="AG25" s="38"/>
    </row>
    <row r="26" spans="1:33" ht="5.15" customHeight="1" x14ac:dyDescent="0.55000000000000004">
      <c r="A26" s="43"/>
      <c r="B26" s="44"/>
      <c r="C26" s="44"/>
      <c r="D26" s="44"/>
      <c r="E26" s="44"/>
      <c r="F26" s="44"/>
      <c r="G26" s="44"/>
      <c r="H26" s="44"/>
      <c r="I26" s="44"/>
      <c r="J26" s="44"/>
      <c r="K26" s="35"/>
      <c r="L26" s="35"/>
      <c r="M26" s="35"/>
      <c r="N26" s="35"/>
      <c r="O26" s="35"/>
      <c r="P26" s="35"/>
      <c r="Q26" s="35"/>
      <c r="R26" s="35"/>
      <c r="S26" s="35"/>
      <c r="T26" s="35"/>
      <c r="U26" s="35"/>
      <c r="V26" s="35"/>
      <c r="W26" s="35"/>
      <c r="X26" s="35"/>
      <c r="Y26" s="35"/>
      <c r="Z26" s="35"/>
      <c r="AA26" s="34"/>
      <c r="AB26" s="34"/>
      <c r="AC26" s="34"/>
      <c r="AD26" s="34"/>
      <c r="AE26" s="34"/>
      <c r="AF26" s="34"/>
      <c r="AG26" s="38"/>
    </row>
    <row r="27" spans="1:33" ht="5.15" customHeight="1" x14ac:dyDescent="0.55000000000000004">
      <c r="A27" s="40"/>
      <c r="B27" s="41"/>
      <c r="C27" s="41"/>
      <c r="D27" s="41"/>
      <c r="E27" s="41"/>
      <c r="F27" s="41"/>
      <c r="G27" s="41"/>
      <c r="H27" s="41"/>
      <c r="I27" s="41"/>
      <c r="J27" s="41"/>
      <c r="K27" s="42"/>
      <c r="L27" s="42"/>
      <c r="M27" s="42"/>
      <c r="N27" s="42"/>
      <c r="O27" s="42"/>
      <c r="P27" s="42"/>
      <c r="Q27" s="42"/>
      <c r="R27" s="42"/>
      <c r="S27" s="42"/>
      <c r="T27" s="42"/>
      <c r="U27" s="42"/>
      <c r="V27" s="42"/>
      <c r="W27" s="42"/>
      <c r="X27" s="42"/>
      <c r="Y27" s="42"/>
      <c r="Z27" s="42"/>
      <c r="AA27" s="33"/>
      <c r="AB27" s="33"/>
      <c r="AC27" s="33"/>
      <c r="AD27" s="33"/>
      <c r="AE27" s="33"/>
      <c r="AF27" s="33"/>
      <c r="AG27" s="31"/>
    </row>
    <row r="28" spans="1:33" ht="15" customHeight="1" x14ac:dyDescent="0.55000000000000004">
      <c r="A28" s="619" t="s">
        <v>138</v>
      </c>
      <c r="B28" s="620"/>
      <c r="C28" s="620"/>
      <c r="D28" s="620"/>
      <c r="E28" s="620"/>
      <c r="F28" s="620"/>
      <c r="G28" s="620"/>
      <c r="H28" s="620"/>
      <c r="I28" s="620"/>
      <c r="J28" s="620"/>
      <c r="K28" s="35"/>
      <c r="L28" s="152" t="s">
        <v>366</v>
      </c>
      <c r="M28" s="571" t="s">
        <v>139</v>
      </c>
      <c r="N28" s="572"/>
      <c r="O28" s="572"/>
      <c r="P28" s="572"/>
      <c r="Q28" s="572"/>
      <c r="R28" s="572"/>
      <c r="S28" s="35"/>
      <c r="T28" s="34"/>
      <c r="U28" s="35" t="s">
        <v>140</v>
      </c>
      <c r="V28" s="34"/>
      <c r="W28" s="152" t="s">
        <v>366</v>
      </c>
      <c r="X28" s="571" t="s">
        <v>141</v>
      </c>
      <c r="Y28" s="572"/>
      <c r="Z28" s="572"/>
      <c r="AA28" s="572"/>
      <c r="AB28" s="572"/>
      <c r="AC28" s="572"/>
      <c r="AD28" s="34"/>
      <c r="AE28" s="34"/>
      <c r="AF28" s="34"/>
      <c r="AG28" s="38"/>
    </row>
    <row r="29" spans="1:33" ht="5.15" customHeight="1" x14ac:dyDescent="0.55000000000000004">
      <c r="A29" s="43"/>
      <c r="B29" s="44"/>
      <c r="C29" s="44"/>
      <c r="D29" s="44"/>
      <c r="E29" s="44"/>
      <c r="F29" s="44"/>
      <c r="G29" s="44"/>
      <c r="H29" s="44"/>
      <c r="I29" s="44"/>
      <c r="J29" s="35"/>
      <c r="K29" s="35"/>
      <c r="L29" s="35"/>
      <c r="M29" s="35"/>
      <c r="N29" s="35"/>
      <c r="O29" s="35"/>
      <c r="P29" s="35"/>
      <c r="Q29" s="35"/>
      <c r="R29" s="35"/>
      <c r="S29" s="35"/>
      <c r="T29" s="35"/>
      <c r="U29" s="35"/>
      <c r="V29" s="35"/>
      <c r="W29" s="35"/>
      <c r="X29" s="35"/>
      <c r="Y29" s="35"/>
      <c r="Z29" s="35"/>
      <c r="AA29" s="34"/>
      <c r="AB29" s="34"/>
      <c r="AC29" s="34"/>
      <c r="AD29" s="34"/>
      <c r="AE29" s="34"/>
      <c r="AF29" s="34"/>
      <c r="AG29" s="38"/>
    </row>
    <row r="30" spans="1:33" ht="15" customHeight="1" x14ac:dyDescent="0.55000000000000004">
      <c r="A30" s="621" t="s">
        <v>142</v>
      </c>
      <c r="B30" s="622"/>
      <c r="C30" s="622"/>
      <c r="D30" s="622"/>
      <c r="E30" s="622"/>
      <c r="F30" s="622"/>
      <c r="G30" s="622"/>
      <c r="H30" s="622"/>
      <c r="I30" s="622"/>
      <c r="J30" s="622"/>
      <c r="K30" s="570" t="s">
        <v>123</v>
      </c>
      <c r="L30" s="570"/>
      <c r="M30" s="570"/>
      <c r="N30" s="570"/>
      <c r="O30" s="570"/>
      <c r="P30" s="570"/>
      <c r="Q30" s="570"/>
      <c r="R30" s="570"/>
      <c r="S30" s="570"/>
      <c r="T30" s="570"/>
      <c r="U30" s="33"/>
      <c r="V30" s="570" t="s">
        <v>125</v>
      </c>
      <c r="W30" s="570"/>
      <c r="X30" s="570"/>
      <c r="Y30" s="570"/>
      <c r="Z30" s="570"/>
      <c r="AA30" s="570"/>
      <c r="AB30" s="570"/>
      <c r="AC30" s="570"/>
      <c r="AD30" s="570"/>
      <c r="AE30" s="570"/>
      <c r="AF30" s="33"/>
      <c r="AG30" s="31"/>
    </row>
    <row r="31" spans="1:33" ht="15" customHeight="1" x14ac:dyDescent="0.55000000000000004">
      <c r="A31" s="619"/>
      <c r="B31" s="620"/>
      <c r="C31" s="620"/>
      <c r="D31" s="620"/>
      <c r="E31" s="620"/>
      <c r="F31" s="620"/>
      <c r="G31" s="620"/>
      <c r="H31" s="620"/>
      <c r="I31" s="620"/>
      <c r="J31" s="620"/>
      <c r="K31" s="623"/>
      <c r="L31" s="623"/>
      <c r="M31" s="623"/>
      <c r="N31" s="623"/>
      <c r="O31" s="623"/>
      <c r="P31" s="623"/>
      <c r="Q31" s="623"/>
      <c r="R31" s="623"/>
      <c r="S31" s="623"/>
      <c r="T31" s="45" t="s">
        <v>44</v>
      </c>
      <c r="U31" s="35"/>
      <c r="V31" s="623"/>
      <c r="W31" s="623"/>
      <c r="X31" s="623"/>
      <c r="Y31" s="623"/>
      <c r="Z31" s="623"/>
      <c r="AA31" s="623"/>
      <c r="AB31" s="623"/>
      <c r="AC31" s="623"/>
      <c r="AD31" s="623"/>
      <c r="AE31" s="45" t="s">
        <v>44</v>
      </c>
      <c r="AF31" s="34"/>
      <c r="AG31" s="38"/>
    </row>
    <row r="32" spans="1:33" ht="5.15" customHeight="1" x14ac:dyDescent="0.55000000000000004">
      <c r="A32" s="46"/>
      <c r="B32" s="45"/>
      <c r="C32" s="37"/>
      <c r="D32" s="37"/>
      <c r="E32" s="37"/>
      <c r="F32" s="37"/>
      <c r="G32" s="37"/>
      <c r="H32" s="37"/>
      <c r="I32" s="37"/>
      <c r="J32" s="37"/>
      <c r="K32" s="37"/>
      <c r="L32" s="37"/>
      <c r="M32" s="37"/>
      <c r="N32" s="37"/>
      <c r="O32" s="37"/>
      <c r="P32" s="37"/>
      <c r="Q32" s="37"/>
      <c r="R32" s="37"/>
      <c r="S32" s="37"/>
      <c r="T32" s="39"/>
      <c r="U32" s="39"/>
      <c r="V32" s="39"/>
      <c r="W32" s="39"/>
      <c r="X32" s="39"/>
      <c r="Y32" s="39"/>
      <c r="Z32" s="39"/>
      <c r="AA32" s="37"/>
      <c r="AB32" s="37"/>
      <c r="AC32" s="37"/>
      <c r="AD32" s="37"/>
      <c r="AE32" s="37"/>
      <c r="AF32" s="37"/>
      <c r="AG32" s="32"/>
    </row>
    <row r="33" spans="1:33" ht="15" customHeight="1" x14ac:dyDescent="0.55000000000000004">
      <c r="A33" s="29"/>
      <c r="B33" s="29"/>
      <c r="C33" s="29"/>
    </row>
    <row r="34" spans="1:33" ht="15" customHeight="1" x14ac:dyDescent="0.55000000000000004">
      <c r="A34" s="537" t="s">
        <v>143</v>
      </c>
      <c r="B34" s="537"/>
      <c r="C34" s="537"/>
      <c r="D34" s="537"/>
      <c r="E34" s="537"/>
      <c r="F34" s="537"/>
      <c r="G34" s="537"/>
      <c r="H34" s="537"/>
      <c r="I34" s="537"/>
      <c r="J34" s="537"/>
      <c r="K34" s="537"/>
      <c r="L34" s="537"/>
      <c r="M34" s="537"/>
      <c r="N34" s="537"/>
      <c r="O34" s="537"/>
      <c r="P34" s="537"/>
      <c r="Q34" s="537"/>
      <c r="R34" s="537"/>
      <c r="S34" s="537"/>
      <c r="T34" s="537"/>
      <c r="U34" s="537"/>
      <c r="V34" s="537"/>
      <c r="W34" s="537"/>
      <c r="X34" s="537"/>
      <c r="Y34" s="537"/>
      <c r="Z34" s="537"/>
      <c r="AA34" s="537"/>
      <c r="AB34" s="537"/>
      <c r="AC34" s="537"/>
      <c r="AD34" s="537"/>
      <c r="AE34" s="537"/>
      <c r="AF34" s="537"/>
      <c r="AG34" s="537"/>
    </row>
    <row r="35" spans="1:33" ht="5.15" customHeight="1" x14ac:dyDescent="0.55000000000000004">
      <c r="A35" s="29"/>
      <c r="B35" s="29"/>
      <c r="C35" s="29"/>
    </row>
    <row r="36" spans="1:33" ht="15" customHeight="1" x14ac:dyDescent="0.55000000000000004">
      <c r="A36" s="588"/>
      <c r="B36" s="589"/>
      <c r="C36" s="589"/>
      <c r="D36" s="589"/>
      <c r="E36" s="589"/>
      <c r="F36" s="589"/>
      <c r="G36" s="589"/>
      <c r="H36" s="589"/>
      <c r="I36" s="589"/>
      <c r="J36" s="589"/>
      <c r="K36" s="589"/>
      <c r="L36" s="589"/>
      <c r="M36" s="589"/>
      <c r="N36" s="589"/>
      <c r="O36" s="589"/>
      <c r="P36" s="589"/>
      <c r="Q36" s="589"/>
      <c r="R36" s="589"/>
      <c r="S36" s="589"/>
      <c r="T36" s="589"/>
      <c r="U36" s="589"/>
      <c r="V36" s="589"/>
      <c r="W36" s="589"/>
      <c r="X36" s="589"/>
      <c r="Y36" s="589"/>
      <c r="Z36" s="589"/>
      <c r="AA36" s="589"/>
      <c r="AB36" s="589"/>
      <c r="AC36" s="589"/>
      <c r="AD36" s="589"/>
      <c r="AE36" s="589"/>
      <c r="AF36" s="589"/>
      <c r="AG36" s="590"/>
    </row>
    <row r="37" spans="1:33" ht="15" customHeight="1" x14ac:dyDescent="0.55000000000000004">
      <c r="A37" s="591"/>
      <c r="B37" s="592"/>
      <c r="C37" s="592"/>
      <c r="D37" s="592"/>
      <c r="E37" s="592"/>
      <c r="F37" s="592"/>
      <c r="G37" s="592"/>
      <c r="H37" s="592"/>
      <c r="I37" s="592"/>
      <c r="J37" s="592"/>
      <c r="K37" s="592"/>
      <c r="L37" s="592"/>
      <c r="M37" s="592"/>
      <c r="N37" s="592"/>
      <c r="O37" s="592"/>
      <c r="P37" s="592"/>
      <c r="Q37" s="592"/>
      <c r="R37" s="592"/>
      <c r="S37" s="592"/>
      <c r="T37" s="592"/>
      <c r="U37" s="592"/>
      <c r="V37" s="592"/>
      <c r="W37" s="592"/>
      <c r="X37" s="592"/>
      <c r="Y37" s="592"/>
      <c r="Z37" s="592"/>
      <c r="AA37" s="592"/>
      <c r="AB37" s="592"/>
      <c r="AC37" s="592"/>
      <c r="AD37" s="592"/>
      <c r="AE37" s="592"/>
      <c r="AF37" s="592"/>
      <c r="AG37" s="593"/>
    </row>
    <row r="38" spans="1:33" ht="15" customHeight="1" x14ac:dyDescent="0.55000000000000004">
      <c r="A38" s="594"/>
      <c r="B38" s="580"/>
      <c r="C38" s="580"/>
      <c r="D38" s="580"/>
      <c r="E38" s="580"/>
      <c r="F38" s="580"/>
      <c r="G38" s="580"/>
      <c r="H38" s="580"/>
      <c r="I38" s="580"/>
      <c r="J38" s="580"/>
      <c r="K38" s="580"/>
      <c r="L38" s="580"/>
      <c r="M38" s="580"/>
      <c r="N38" s="580"/>
      <c r="O38" s="580"/>
      <c r="P38" s="580"/>
      <c r="Q38" s="580"/>
      <c r="R38" s="580"/>
      <c r="S38" s="580"/>
      <c r="T38" s="580"/>
      <c r="U38" s="580"/>
      <c r="V38" s="580"/>
      <c r="W38" s="580"/>
      <c r="X38" s="580"/>
      <c r="Y38" s="580"/>
      <c r="Z38" s="580"/>
      <c r="AA38" s="580"/>
      <c r="AB38" s="580"/>
      <c r="AC38" s="580"/>
      <c r="AD38" s="580"/>
      <c r="AE38" s="580"/>
      <c r="AF38" s="580"/>
      <c r="AG38" s="581"/>
    </row>
    <row r="39" spans="1:33" ht="15" customHeight="1" x14ac:dyDescent="0.55000000000000004">
      <c r="A39" s="29"/>
      <c r="B39" s="29"/>
      <c r="C39" s="29"/>
      <c r="D39" s="29"/>
      <c r="E39" s="29"/>
      <c r="F39" s="29"/>
      <c r="G39" s="29"/>
    </row>
    <row r="40" spans="1:33" ht="15" customHeight="1" x14ac:dyDescent="0.55000000000000004">
      <c r="A40" s="537" t="s">
        <v>64</v>
      </c>
      <c r="B40" s="537"/>
      <c r="C40" s="537"/>
      <c r="D40" s="537"/>
      <c r="E40" s="537"/>
      <c r="F40" s="537"/>
      <c r="G40" s="537"/>
      <c r="H40" s="537"/>
      <c r="I40" s="537"/>
      <c r="J40" s="537"/>
      <c r="K40" s="537"/>
      <c r="L40" s="537"/>
      <c r="M40" s="537"/>
      <c r="N40" s="537"/>
      <c r="O40" s="537"/>
      <c r="P40" s="537"/>
      <c r="Q40" s="537"/>
      <c r="R40" s="537"/>
      <c r="S40" s="537"/>
      <c r="T40" s="537"/>
      <c r="U40" s="537"/>
      <c r="V40" s="537"/>
      <c r="W40" s="537"/>
      <c r="X40" s="537"/>
      <c r="Y40" s="537"/>
      <c r="Z40" s="537"/>
      <c r="AA40" s="537"/>
      <c r="AB40" s="537"/>
      <c r="AC40" s="537"/>
      <c r="AD40" s="537"/>
      <c r="AE40" s="537"/>
      <c r="AF40" s="537"/>
      <c r="AG40" s="537"/>
    </row>
    <row r="41" spans="1:33" ht="5.15" customHeight="1" x14ac:dyDescent="0.55000000000000004">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row>
    <row r="42" spans="1:33" ht="15" customHeight="1" x14ac:dyDescent="0.55000000000000004">
      <c r="A42" s="537" t="s">
        <v>326</v>
      </c>
      <c r="B42" s="537"/>
      <c r="C42" s="537"/>
      <c r="D42" s="537"/>
      <c r="E42" s="537"/>
      <c r="F42" s="537"/>
      <c r="G42" s="537"/>
      <c r="H42" s="537"/>
      <c r="I42" s="537"/>
      <c r="J42" s="537"/>
      <c r="K42" s="537"/>
      <c r="L42" s="537"/>
      <c r="M42" s="537"/>
      <c r="N42" s="537"/>
      <c r="O42" s="537"/>
      <c r="P42" s="537"/>
      <c r="Q42" s="537"/>
      <c r="R42" s="537"/>
      <c r="S42" s="537"/>
      <c r="T42" s="537"/>
      <c r="U42" s="537"/>
      <c r="V42" s="537"/>
      <c r="W42" s="537"/>
      <c r="X42" s="537"/>
      <c r="Y42" s="537"/>
      <c r="Z42" s="537"/>
      <c r="AA42" s="537"/>
      <c r="AB42" s="537"/>
      <c r="AC42" s="537"/>
      <c r="AD42" s="537"/>
      <c r="AE42" s="537"/>
      <c r="AF42" s="537"/>
      <c r="AG42" s="537"/>
    </row>
    <row r="43" spans="1:33" ht="15" customHeight="1" x14ac:dyDescent="0.55000000000000004">
      <c r="A43" s="537" t="s">
        <v>144</v>
      </c>
      <c r="B43" s="537"/>
      <c r="C43" s="537"/>
      <c r="D43" s="537"/>
      <c r="E43" s="537"/>
      <c r="F43" s="537"/>
      <c r="G43" s="537"/>
      <c r="H43" s="537"/>
      <c r="I43" s="537"/>
      <c r="J43" s="537"/>
      <c r="K43" s="537"/>
      <c r="L43" s="537"/>
      <c r="M43" s="537"/>
      <c r="N43" s="537"/>
      <c r="O43" s="537"/>
      <c r="P43" s="537"/>
      <c r="Q43" s="537"/>
      <c r="R43" s="537"/>
      <c r="S43" s="537"/>
      <c r="T43" s="537"/>
      <c r="U43" s="537"/>
      <c r="V43" s="537"/>
      <c r="W43" s="537"/>
      <c r="X43" s="537"/>
      <c r="Y43" s="537"/>
      <c r="Z43" s="537"/>
      <c r="AA43" s="537"/>
      <c r="AB43" s="537"/>
      <c r="AC43" s="537"/>
      <c r="AD43" s="537"/>
      <c r="AE43" s="537"/>
      <c r="AF43" s="537"/>
      <c r="AG43" s="537"/>
    </row>
    <row r="44" spans="1:33" ht="15" customHeight="1" x14ac:dyDescent="0.55000000000000004">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row>
    <row r="45" spans="1:33" ht="15" customHeight="1" x14ac:dyDescent="0.55000000000000004">
      <c r="A45" s="30"/>
      <c r="B45" s="29"/>
      <c r="C45" s="29"/>
      <c r="D45" s="29"/>
      <c r="E45" s="29"/>
      <c r="F45" s="29"/>
      <c r="G45" s="29"/>
      <c r="H45" s="29"/>
      <c r="I45" s="29"/>
      <c r="J45" s="29"/>
      <c r="K45" s="29"/>
      <c r="L45" s="29"/>
      <c r="AD45" s="29"/>
      <c r="AE45" s="29"/>
      <c r="AF45" s="29"/>
      <c r="AG45" s="30"/>
    </row>
    <row r="46" spans="1:33" ht="15" customHeight="1" x14ac:dyDescent="0.55000000000000004">
      <c r="A46" s="30"/>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30"/>
    </row>
    <row r="47" spans="1:33" ht="15" customHeight="1" x14ac:dyDescent="0.55000000000000004">
      <c r="A47" s="30"/>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30"/>
    </row>
    <row r="48" spans="1:33" ht="15" customHeight="1" x14ac:dyDescent="0.55000000000000004">
      <c r="A48" s="30"/>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30"/>
    </row>
    <row r="49" spans="1:33" ht="15" customHeight="1" x14ac:dyDescent="0.55000000000000004">
      <c r="A49" s="30"/>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30"/>
    </row>
    <row r="50" spans="1:33" ht="15" customHeight="1" x14ac:dyDescent="0.55000000000000004">
      <c r="A50" s="30"/>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30"/>
    </row>
    <row r="51" spans="1:33" ht="15" customHeight="1" x14ac:dyDescent="0.55000000000000004">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row>
  </sheetData>
  <mergeCells count="44">
    <mergeCell ref="O6:O8"/>
    <mergeCell ref="P6:S7"/>
    <mergeCell ref="U6:AG6"/>
    <mergeCell ref="T7:AG7"/>
    <mergeCell ref="P8:S8"/>
    <mergeCell ref="T8:AG8"/>
    <mergeCell ref="A4:AG4"/>
    <mergeCell ref="A1:AG1"/>
    <mergeCell ref="W2:X2"/>
    <mergeCell ref="Y2:Z2"/>
    <mergeCell ref="AB2:AC2"/>
    <mergeCell ref="AE2:AF2"/>
    <mergeCell ref="A22:AG22"/>
    <mergeCell ref="A10:AF10"/>
    <mergeCell ref="B12:C12"/>
    <mergeCell ref="D12:E12"/>
    <mergeCell ref="G12:H12"/>
    <mergeCell ref="J12:K12"/>
    <mergeCell ref="L12:N12"/>
    <mergeCell ref="AA12:AG12"/>
    <mergeCell ref="A13:AG14"/>
    <mergeCell ref="A16:AG16"/>
    <mergeCell ref="A18:AG18"/>
    <mergeCell ref="J20:T20"/>
    <mergeCell ref="U20:AB20"/>
    <mergeCell ref="X12:Z12"/>
    <mergeCell ref="Q12:W12"/>
    <mergeCell ref="O12:P12"/>
    <mergeCell ref="A42:AG42"/>
    <mergeCell ref="A43:AG43"/>
    <mergeCell ref="A30:J31"/>
    <mergeCell ref="K30:T30"/>
    <mergeCell ref="V30:AE30"/>
    <mergeCell ref="K31:S31"/>
    <mergeCell ref="V31:AD31"/>
    <mergeCell ref="A34:AG34"/>
    <mergeCell ref="X25:AC25"/>
    <mergeCell ref="A28:J28"/>
    <mergeCell ref="M28:R28"/>
    <mergeCell ref="A36:AG38"/>
    <mergeCell ref="A40:AG40"/>
    <mergeCell ref="X28:AC28"/>
    <mergeCell ref="A25:J25"/>
    <mergeCell ref="M25:R25"/>
  </mergeCells>
  <phoneticPr fontId="1"/>
  <dataValidations count="1">
    <dataValidation type="list" allowBlank="1" showInputMessage="1" showErrorMessage="1" sqref="L25 W25 L28 W28" xr:uid="{B67D0B95-B356-4E75-B836-05E09E5D7403}">
      <formula1>"✓,　"</formula1>
    </dataValidation>
  </dataValidations>
  <pageMargins left="0.78740157480314965" right="0.78740157480314965" top="0.78740157480314965" bottom="0.78740157480314965" header="0" footer="0"/>
  <pageSetup paperSize="9" scale="79"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21A47-21D0-4DAC-BAEA-08F8CFEB8EE6}">
  <sheetPr>
    <tabColor rgb="FFFF0000"/>
  </sheetPr>
  <dimension ref="A1:AG38"/>
  <sheetViews>
    <sheetView view="pageBreakPreview" zoomScaleNormal="100" zoomScaleSheetLayoutView="100" workbookViewId="0">
      <selection activeCell="A22" sqref="A22:AG24"/>
    </sheetView>
  </sheetViews>
  <sheetFormatPr defaultColWidth="2.58203125" defaultRowHeight="17.149999999999999" customHeight="1" x14ac:dyDescent="0.55000000000000004"/>
  <cols>
    <col min="1" max="33" width="2.58203125" style="28"/>
    <col min="34" max="34" width="1.58203125" style="28" customWidth="1"/>
    <col min="35" max="16384" width="2.58203125" style="28"/>
  </cols>
  <sheetData>
    <row r="1" spans="1:33" ht="15" customHeight="1" x14ac:dyDescent="0.55000000000000004">
      <c r="A1" s="537" t="s">
        <v>554</v>
      </c>
      <c r="B1" s="537"/>
      <c r="C1" s="537"/>
      <c r="D1" s="537"/>
      <c r="E1" s="537"/>
      <c r="F1" s="537"/>
      <c r="G1" s="537"/>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G1" s="537"/>
    </row>
    <row r="2" spans="1:33" ht="15" customHeight="1" x14ac:dyDescent="0.55000000000000004"/>
    <row r="3" spans="1:33" ht="15" customHeight="1" x14ac:dyDescent="0.55000000000000004"/>
    <row r="4" spans="1:33" ht="15" customHeight="1" x14ac:dyDescent="0.55000000000000004">
      <c r="B4" s="538" t="s">
        <v>540</v>
      </c>
      <c r="C4" s="538"/>
      <c r="D4" s="538"/>
      <c r="E4" s="538"/>
      <c r="F4" s="538"/>
      <c r="G4" s="538"/>
      <c r="H4" s="538"/>
      <c r="I4" s="624"/>
      <c r="J4" s="624"/>
      <c r="K4" s="624"/>
      <c r="L4" s="624"/>
      <c r="M4" s="28" t="s">
        <v>96</v>
      </c>
      <c r="N4" s="276"/>
    </row>
    <row r="5" spans="1:33" ht="15" customHeight="1" x14ac:dyDescent="0.55000000000000004"/>
    <row r="6" spans="1:33" ht="15" customHeight="1" x14ac:dyDescent="0.55000000000000004">
      <c r="A6" s="625"/>
      <c r="B6" s="625"/>
      <c r="C6" s="625"/>
      <c r="D6" s="625"/>
      <c r="E6" s="625"/>
      <c r="F6" s="625"/>
      <c r="G6" s="625"/>
      <c r="H6" s="625"/>
      <c r="I6" s="625"/>
      <c r="J6" s="625"/>
      <c r="K6" s="625"/>
      <c r="L6" s="625"/>
      <c r="M6" s="625"/>
      <c r="N6" s="625"/>
      <c r="O6" s="625"/>
      <c r="P6" s="625"/>
      <c r="Q6" s="625"/>
      <c r="R6" s="625"/>
      <c r="S6" s="625"/>
      <c r="T6" s="625"/>
      <c r="U6" s="625"/>
      <c r="V6" s="625"/>
      <c r="W6" s="625"/>
      <c r="X6" s="625"/>
      <c r="Y6" s="625"/>
      <c r="Z6" s="625"/>
      <c r="AA6" s="625"/>
      <c r="AB6" s="625"/>
      <c r="AC6" s="625"/>
      <c r="AD6" s="625"/>
      <c r="AE6" s="625"/>
      <c r="AF6" s="28" t="s">
        <v>541</v>
      </c>
    </row>
    <row r="7" spans="1:33" ht="20.149999999999999" customHeight="1" x14ac:dyDescent="0.55000000000000004"/>
    <row r="8" spans="1:33" ht="20.149999999999999" customHeight="1" x14ac:dyDescent="0.55000000000000004">
      <c r="A8" s="272"/>
      <c r="B8" s="509" t="s">
        <v>1</v>
      </c>
      <c r="C8" s="509"/>
      <c r="D8" s="626"/>
      <c r="E8" s="626"/>
      <c r="F8" s="272" t="s">
        <v>2</v>
      </c>
      <c r="G8" s="626"/>
      <c r="H8" s="626"/>
      <c r="I8" s="272" t="s">
        <v>3</v>
      </c>
      <c r="J8" s="626"/>
      <c r="K8" s="626"/>
      <c r="L8" s="509" t="s">
        <v>68</v>
      </c>
      <c r="M8" s="509"/>
      <c r="N8" s="509"/>
      <c r="O8" s="438" t="s">
        <v>555</v>
      </c>
      <c r="P8" s="438"/>
      <c r="Q8" s="438"/>
      <c r="R8" s="438"/>
      <c r="S8" s="438"/>
      <c r="T8" s="438"/>
      <c r="U8" s="438"/>
      <c r="V8" s="438"/>
      <c r="W8" s="438"/>
      <c r="X8" s="438"/>
      <c r="Y8" s="438"/>
      <c r="Z8" s="438"/>
      <c r="AA8" s="438"/>
      <c r="AB8" s="438"/>
      <c r="AC8" s="438"/>
      <c r="AD8" s="438"/>
      <c r="AE8" s="438"/>
      <c r="AF8" s="438"/>
      <c r="AG8" s="438"/>
    </row>
    <row r="9" spans="1:33" ht="15" customHeight="1" x14ac:dyDescent="0.55000000000000004">
      <c r="A9" s="541" t="s">
        <v>556</v>
      </c>
      <c r="B9" s="541"/>
      <c r="C9" s="541"/>
      <c r="D9" s="541"/>
      <c r="E9" s="541"/>
      <c r="F9" s="541"/>
      <c r="G9" s="541"/>
      <c r="H9" s="541"/>
      <c r="I9" s="541"/>
      <c r="J9" s="541"/>
      <c r="K9" s="541"/>
      <c r="L9" s="541"/>
      <c r="M9" s="541"/>
      <c r="N9" s="541"/>
      <c r="O9" s="541"/>
      <c r="P9" s="541"/>
      <c r="Q9" s="541"/>
      <c r="R9" s="541"/>
      <c r="S9" s="541"/>
      <c r="T9" s="541"/>
      <c r="U9" s="541"/>
      <c r="V9" s="541"/>
      <c r="W9" s="541"/>
      <c r="X9" s="541"/>
      <c r="Y9" s="541"/>
      <c r="Z9" s="541"/>
      <c r="AA9" s="541"/>
      <c r="AB9" s="541"/>
      <c r="AC9" s="541"/>
      <c r="AD9" s="541"/>
      <c r="AE9" s="541"/>
      <c r="AF9" s="541"/>
      <c r="AG9" s="541"/>
    </row>
    <row r="10" spans="1:33" ht="15" customHeight="1" x14ac:dyDescent="0.55000000000000004">
      <c r="A10" s="541"/>
      <c r="B10" s="541"/>
      <c r="C10" s="541"/>
      <c r="D10" s="541"/>
      <c r="E10" s="541"/>
      <c r="F10" s="541"/>
      <c r="G10" s="541"/>
      <c r="H10" s="541"/>
      <c r="I10" s="541"/>
      <c r="J10" s="541"/>
      <c r="K10" s="541"/>
      <c r="L10" s="541"/>
      <c r="M10" s="541"/>
      <c r="N10" s="541"/>
      <c r="O10" s="541"/>
      <c r="P10" s="541"/>
      <c r="Q10" s="541"/>
      <c r="R10" s="541"/>
      <c r="S10" s="541"/>
      <c r="T10" s="541"/>
      <c r="U10" s="541"/>
      <c r="V10" s="541"/>
      <c r="W10" s="541"/>
      <c r="X10" s="541"/>
      <c r="Y10" s="541"/>
      <c r="Z10" s="541"/>
      <c r="AA10" s="541"/>
      <c r="AB10" s="541"/>
      <c r="AC10" s="541"/>
      <c r="AD10" s="541"/>
      <c r="AE10" s="541"/>
      <c r="AF10" s="541"/>
      <c r="AG10" s="541"/>
    </row>
    <row r="11" spans="1:33" ht="15" customHeight="1" x14ac:dyDescent="0.55000000000000004">
      <c r="C11" s="538" t="s">
        <v>1</v>
      </c>
      <c r="D11" s="538"/>
      <c r="E11" s="624"/>
      <c r="F11" s="624"/>
      <c r="G11" s="28" t="s">
        <v>2</v>
      </c>
      <c r="H11" s="624"/>
      <c r="I11" s="624"/>
      <c r="J11" s="28" t="s">
        <v>3</v>
      </c>
      <c r="K11" s="624"/>
      <c r="L11" s="624"/>
      <c r="M11" s="28" t="s">
        <v>4</v>
      </c>
    </row>
    <row r="12" spans="1:33" ht="15" customHeight="1" x14ac:dyDescent="0.55000000000000004"/>
    <row r="13" spans="1:33" ht="15" customHeight="1" x14ac:dyDescent="0.55000000000000004"/>
    <row r="14" spans="1:33" ht="15" customHeight="1" x14ac:dyDescent="0.55000000000000004">
      <c r="T14" s="538" t="s">
        <v>544</v>
      </c>
      <c r="U14" s="538"/>
      <c r="V14" s="538"/>
      <c r="W14" s="538"/>
      <c r="X14" s="538" t="s">
        <v>568</v>
      </c>
      <c r="Y14" s="538"/>
      <c r="Z14" s="538"/>
      <c r="AA14" s="538"/>
      <c r="AB14" s="538"/>
      <c r="AC14" s="538"/>
      <c r="AD14" s="538"/>
      <c r="AE14" s="538"/>
    </row>
    <row r="15" spans="1:33" ht="15" customHeight="1" x14ac:dyDescent="0.55000000000000004"/>
    <row r="16" spans="1:33" ht="15" customHeight="1" x14ac:dyDescent="0.55000000000000004"/>
    <row r="17" spans="1:33" ht="15" customHeight="1" x14ac:dyDescent="0.55000000000000004">
      <c r="A17" s="275" t="s">
        <v>545</v>
      </c>
      <c r="C17" s="538" t="s">
        <v>546</v>
      </c>
      <c r="D17" s="538"/>
      <c r="E17" s="538"/>
      <c r="F17" s="538"/>
      <c r="G17" s="538"/>
      <c r="J17" s="627"/>
      <c r="K17" s="627"/>
      <c r="L17" s="627"/>
      <c r="M17" s="627"/>
      <c r="N17" s="627"/>
      <c r="O17" s="627"/>
      <c r="P17" s="627"/>
      <c r="Q17" s="627"/>
      <c r="R17" s="627"/>
      <c r="S17" s="627"/>
      <c r="T17" s="627"/>
      <c r="U17" s="481" t="s">
        <v>317</v>
      </c>
      <c r="V17" s="481"/>
      <c r="W17" s="481"/>
      <c r="X17" s="481"/>
      <c r="Y17" s="481"/>
      <c r="Z17" s="481"/>
      <c r="AA17" s="481"/>
      <c r="AB17" s="481"/>
    </row>
    <row r="18" spans="1:33" ht="15" customHeight="1" x14ac:dyDescent="0.55000000000000004">
      <c r="A18" s="275"/>
    </row>
    <row r="19" spans="1:33" ht="15" customHeight="1" x14ac:dyDescent="0.55000000000000004">
      <c r="A19" s="275" t="s">
        <v>547</v>
      </c>
      <c r="C19" s="538" t="s">
        <v>548</v>
      </c>
      <c r="D19" s="538"/>
      <c r="E19" s="538"/>
      <c r="F19" s="538"/>
      <c r="G19" s="538"/>
      <c r="J19" s="20" t="s">
        <v>63</v>
      </c>
      <c r="K19" s="628"/>
      <c r="L19" s="628"/>
      <c r="M19" s="628"/>
      <c r="N19" s="628"/>
      <c r="O19" s="628"/>
      <c r="P19" s="628"/>
      <c r="Q19" s="628"/>
      <c r="R19" s="628"/>
      <c r="S19" s="628"/>
      <c r="T19" s="10" t="s">
        <v>44</v>
      </c>
    </row>
    <row r="20" spans="1:33" ht="15" customHeight="1" x14ac:dyDescent="0.55000000000000004">
      <c r="A20" s="275"/>
    </row>
    <row r="21" spans="1:33" ht="14" x14ac:dyDescent="0.55000000000000004">
      <c r="A21" s="275" t="s">
        <v>549</v>
      </c>
      <c r="C21" s="538" t="s">
        <v>557</v>
      </c>
      <c r="D21" s="538"/>
      <c r="E21" s="538"/>
      <c r="F21" s="538"/>
      <c r="G21" s="538"/>
    </row>
    <row r="22" spans="1:33" ht="20.149999999999999" customHeight="1" x14ac:dyDescent="0.55000000000000004">
      <c r="A22" s="545"/>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row>
    <row r="23" spans="1:33" ht="15" customHeight="1" x14ac:dyDescent="0.55000000000000004">
      <c r="A23" s="545"/>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row>
    <row r="24" spans="1:33" ht="15" customHeight="1" x14ac:dyDescent="0.55000000000000004">
      <c r="A24" s="545"/>
      <c r="B24" s="545"/>
      <c r="C24" s="545"/>
      <c r="D24" s="545"/>
      <c r="E24" s="545"/>
      <c r="F24" s="545"/>
      <c r="G24" s="545"/>
      <c r="H24" s="545"/>
      <c r="I24" s="545"/>
      <c r="J24" s="545"/>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row>
    <row r="25" spans="1:33" ht="5.15" customHeight="1" x14ac:dyDescent="0.55000000000000004">
      <c r="C25" s="274"/>
      <c r="D25" s="274"/>
      <c r="E25" s="274"/>
      <c r="F25" s="274"/>
      <c r="G25" s="274"/>
    </row>
    <row r="26" spans="1:33" ht="20.149999999999999" customHeight="1" x14ac:dyDescent="0.55000000000000004">
      <c r="C26" s="274"/>
      <c r="D26" s="274"/>
      <c r="E26" s="274"/>
      <c r="F26" s="274"/>
      <c r="G26" s="274"/>
    </row>
    <row r="27" spans="1:33" ht="20.149999999999999" customHeight="1" x14ac:dyDescent="0.55000000000000004">
      <c r="C27" s="274"/>
      <c r="D27" s="274"/>
      <c r="E27" s="274"/>
      <c r="F27" s="274"/>
      <c r="G27" s="274"/>
    </row>
    <row r="28" spans="1:33" ht="15" customHeight="1" x14ac:dyDescent="0.55000000000000004">
      <c r="C28" s="274"/>
      <c r="D28" s="274"/>
      <c r="E28" s="274"/>
      <c r="F28" s="274"/>
      <c r="G28" s="274"/>
    </row>
    <row r="29" spans="1:33" ht="20.149999999999999" customHeight="1" x14ac:dyDescent="0.55000000000000004">
      <c r="C29" s="274"/>
      <c r="D29" s="274"/>
      <c r="E29" s="274"/>
      <c r="F29" s="274"/>
      <c r="G29" s="274"/>
    </row>
    <row r="30" spans="1:33" ht="15" customHeight="1" x14ac:dyDescent="0.55000000000000004">
      <c r="C30" s="274"/>
      <c r="D30" s="274"/>
      <c r="E30" s="274"/>
      <c r="F30" s="274"/>
      <c r="G30" s="274"/>
    </row>
    <row r="31" spans="1:33" ht="20.149999999999999" customHeight="1" x14ac:dyDescent="0.55000000000000004">
      <c r="C31" s="274"/>
      <c r="D31" s="274"/>
      <c r="E31" s="274"/>
      <c r="F31" s="274"/>
      <c r="G31" s="274"/>
      <c r="N31" s="544" t="s">
        <v>576</v>
      </c>
      <c r="O31" s="544"/>
      <c r="P31" s="544"/>
      <c r="Q31" s="298"/>
      <c r="R31" s="546" t="s">
        <v>569</v>
      </c>
      <c r="S31" s="546"/>
      <c r="T31" s="546"/>
      <c r="U31" s="546"/>
      <c r="V31" s="546"/>
      <c r="W31" s="546"/>
      <c r="X31" s="546"/>
      <c r="Y31" s="546"/>
      <c r="Z31" s="546"/>
      <c r="AA31" s="546"/>
      <c r="AB31" s="546"/>
      <c r="AC31" s="546"/>
      <c r="AD31" s="546"/>
      <c r="AE31" s="546"/>
      <c r="AF31" s="546"/>
    </row>
    <row r="32" spans="1:33" ht="15" customHeight="1" x14ac:dyDescent="0.55000000000000004">
      <c r="C32" s="274"/>
      <c r="D32" s="274"/>
      <c r="E32" s="274"/>
      <c r="F32" s="274"/>
      <c r="G32" s="274"/>
      <c r="N32" s="298"/>
      <c r="O32" s="298"/>
      <c r="P32" s="298"/>
      <c r="Q32" s="298"/>
      <c r="R32" s="546"/>
      <c r="S32" s="546"/>
      <c r="T32" s="546"/>
      <c r="U32" s="546"/>
      <c r="V32" s="546"/>
      <c r="W32" s="546"/>
      <c r="X32" s="544" t="s">
        <v>577</v>
      </c>
      <c r="Y32" s="544"/>
      <c r="Z32" s="544"/>
      <c r="AA32" s="544" t="s">
        <v>570</v>
      </c>
      <c r="AB32" s="544"/>
      <c r="AC32" s="544"/>
      <c r="AD32" s="544"/>
      <c r="AE32" s="544"/>
      <c r="AF32" s="544"/>
    </row>
    <row r="33" spans="1:33" ht="20.149999999999999" customHeight="1" x14ac:dyDescent="0.55000000000000004">
      <c r="C33" s="274"/>
      <c r="D33" s="274"/>
      <c r="E33" s="274"/>
      <c r="F33" s="274"/>
      <c r="G33" s="274"/>
      <c r="N33" s="298"/>
      <c r="O33" s="298"/>
      <c r="P33" s="298"/>
      <c r="Q33" s="298"/>
      <c r="R33" s="298"/>
      <c r="S33" s="298"/>
      <c r="T33" s="298"/>
      <c r="U33" s="298"/>
      <c r="V33" s="298"/>
      <c r="W33" s="298"/>
      <c r="X33" s="544" t="s">
        <v>553</v>
      </c>
      <c r="Y33" s="544"/>
      <c r="Z33" s="544"/>
      <c r="AA33" s="544" t="s">
        <v>570</v>
      </c>
      <c r="AB33" s="544"/>
      <c r="AC33" s="544"/>
      <c r="AD33" s="544"/>
      <c r="AE33" s="544"/>
      <c r="AF33" s="544"/>
    </row>
    <row r="34" spans="1:33" ht="15" customHeight="1" x14ac:dyDescent="0.55000000000000004"/>
    <row r="35" spans="1:33" ht="15" customHeight="1" x14ac:dyDescent="0.55000000000000004"/>
    <row r="36" spans="1:33" ht="15" customHeight="1" x14ac:dyDescent="0.55000000000000004">
      <c r="A36" s="274"/>
      <c r="B36" s="273"/>
      <c r="C36" s="273"/>
      <c r="D36" s="273"/>
      <c r="E36" s="273"/>
      <c r="F36" s="273"/>
      <c r="G36" s="273"/>
      <c r="H36" s="273"/>
      <c r="I36" s="273"/>
      <c r="J36" s="273"/>
      <c r="K36" s="273"/>
      <c r="L36" s="273"/>
      <c r="M36" s="292"/>
      <c r="N36" s="292"/>
      <c r="O36" s="292"/>
      <c r="P36" s="292"/>
      <c r="Q36" s="292"/>
      <c r="R36" s="292"/>
      <c r="S36" s="292"/>
      <c r="T36" s="292"/>
      <c r="U36" s="292"/>
      <c r="V36" s="292"/>
      <c r="W36" s="292"/>
      <c r="X36" s="292"/>
      <c r="Y36" s="292"/>
      <c r="Z36" s="292"/>
      <c r="AA36" s="292"/>
      <c r="AB36" s="292"/>
      <c r="AC36" s="292"/>
      <c r="AD36" s="292"/>
      <c r="AE36" s="292"/>
      <c r="AF36" s="292"/>
      <c r="AG36" s="293"/>
    </row>
    <row r="37" spans="1:33" ht="15" customHeight="1" x14ac:dyDescent="0.55000000000000004">
      <c r="A37" s="274"/>
      <c r="B37" s="273"/>
      <c r="C37" s="273"/>
      <c r="D37" s="273"/>
      <c r="E37" s="273"/>
      <c r="F37" s="273"/>
      <c r="G37" s="273"/>
      <c r="H37" s="273"/>
      <c r="I37" s="273"/>
      <c r="J37" s="273"/>
      <c r="K37" s="273"/>
      <c r="L37" s="273"/>
      <c r="M37" s="292"/>
      <c r="N37" s="292"/>
      <c r="O37" s="292"/>
      <c r="P37" s="292"/>
      <c r="Q37" s="292"/>
      <c r="R37" s="292"/>
      <c r="S37" s="292"/>
      <c r="T37" s="292"/>
      <c r="U37" s="292"/>
      <c r="V37" s="292"/>
      <c r="W37" s="292"/>
      <c r="X37" s="292"/>
      <c r="Y37" s="292"/>
      <c r="Z37" s="292"/>
      <c r="AA37" s="292"/>
      <c r="AB37" s="292"/>
      <c r="AC37" s="292"/>
      <c r="AD37" s="292"/>
      <c r="AE37" s="292"/>
      <c r="AF37" s="292"/>
      <c r="AG37" s="293"/>
    </row>
    <row r="38" spans="1:33" ht="15" customHeight="1" x14ac:dyDescent="0.55000000000000004">
      <c r="A38" s="274"/>
      <c r="B38" s="274"/>
      <c r="C38" s="274"/>
      <c r="D38" s="274"/>
      <c r="E38" s="274"/>
      <c r="F38" s="274"/>
      <c r="G38" s="274"/>
      <c r="H38" s="274"/>
      <c r="I38" s="274"/>
      <c r="J38" s="274"/>
      <c r="K38" s="274"/>
      <c r="L38" s="274"/>
      <c r="M38" s="293"/>
      <c r="N38" s="293"/>
      <c r="O38" s="293"/>
      <c r="P38" s="293"/>
      <c r="Q38" s="293"/>
      <c r="R38" s="293"/>
      <c r="S38" s="293"/>
      <c r="T38" s="293"/>
      <c r="U38" s="293"/>
      <c r="V38" s="293"/>
      <c r="W38" s="293"/>
      <c r="X38" s="293"/>
      <c r="Y38" s="293"/>
      <c r="Z38" s="293"/>
      <c r="AA38" s="293"/>
      <c r="AB38" s="293"/>
      <c r="AC38" s="293"/>
      <c r="AD38" s="293"/>
      <c r="AE38" s="293"/>
      <c r="AF38" s="293"/>
      <c r="AG38" s="293"/>
    </row>
  </sheetData>
  <mergeCells count="31">
    <mergeCell ref="X33:Z33"/>
    <mergeCell ref="AA33:AF33"/>
    <mergeCell ref="A22:AG24"/>
    <mergeCell ref="N31:P31"/>
    <mergeCell ref="R32:W32"/>
    <mergeCell ref="X32:Z32"/>
    <mergeCell ref="AA32:AF32"/>
    <mergeCell ref="R31:AF31"/>
    <mergeCell ref="C21:G21"/>
    <mergeCell ref="A9:AG10"/>
    <mergeCell ref="C11:D11"/>
    <mergeCell ref="E11:F11"/>
    <mergeCell ref="H11:I11"/>
    <mergeCell ref="K11:L11"/>
    <mergeCell ref="T14:W14"/>
    <mergeCell ref="X14:AE14"/>
    <mergeCell ref="C17:G17"/>
    <mergeCell ref="J17:T17"/>
    <mergeCell ref="U17:AB17"/>
    <mergeCell ref="C19:G19"/>
    <mergeCell ref="K19:S19"/>
    <mergeCell ref="A1:AG1"/>
    <mergeCell ref="B4:H4"/>
    <mergeCell ref="I4:L4"/>
    <mergeCell ref="A6:AE6"/>
    <mergeCell ref="B8:C8"/>
    <mergeCell ref="D8:E8"/>
    <mergeCell ref="G8:H8"/>
    <mergeCell ref="J8:K8"/>
    <mergeCell ref="L8:N8"/>
    <mergeCell ref="O8:AG8"/>
  </mergeCells>
  <phoneticPr fontId="1"/>
  <pageMargins left="0.78740157480314965" right="0.78740157480314965" top="0.78740157480314965" bottom="0.78740157480314965" header="0" footer="0"/>
  <pageSetup paperSize="9" scale="90"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0"/>
  </sheetPr>
  <dimension ref="A1:AG44"/>
  <sheetViews>
    <sheetView showZeros="0" view="pageBreakPreview" zoomScaleNormal="100" zoomScaleSheetLayoutView="100" workbookViewId="0">
      <selection activeCell="AM1" sqref="AM1"/>
    </sheetView>
  </sheetViews>
  <sheetFormatPr defaultColWidth="2.58203125" defaultRowHeight="17.149999999999999" customHeight="1" x14ac:dyDescent="0.55000000000000004"/>
  <cols>
    <col min="1" max="33" width="2.58203125" style="28"/>
    <col min="34" max="34" width="1.58203125" style="28" customWidth="1"/>
    <col min="35" max="16384" width="2.58203125" style="28"/>
  </cols>
  <sheetData>
    <row r="1" spans="1:33" ht="15" customHeight="1" x14ac:dyDescent="0.55000000000000004">
      <c r="A1" s="537" t="s">
        <v>145</v>
      </c>
      <c r="B1" s="537"/>
      <c r="C1" s="537"/>
      <c r="D1" s="537"/>
      <c r="E1" s="537"/>
      <c r="F1" s="537"/>
      <c r="G1" s="537"/>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G1" s="537"/>
    </row>
    <row r="2" spans="1:33" ht="15" customHeight="1" x14ac:dyDescent="0.55000000000000004">
      <c r="W2" s="538" t="s">
        <v>1</v>
      </c>
      <c r="X2" s="538"/>
      <c r="Y2" s="520"/>
      <c r="Z2" s="520"/>
      <c r="AA2" s="28" t="s">
        <v>2</v>
      </c>
      <c r="AB2" s="520"/>
      <c r="AC2" s="520"/>
      <c r="AD2" s="28" t="s">
        <v>3</v>
      </c>
      <c r="AE2" s="520"/>
      <c r="AF2" s="520"/>
      <c r="AG2" s="28" t="s">
        <v>4</v>
      </c>
    </row>
    <row r="3" spans="1:33" ht="15" customHeight="1" x14ac:dyDescent="0.55000000000000004"/>
    <row r="4" spans="1:33" ht="15" customHeight="1" x14ac:dyDescent="0.55000000000000004">
      <c r="A4" s="537" t="s">
        <v>5</v>
      </c>
      <c r="B4" s="537"/>
      <c r="C4" s="537"/>
      <c r="D4" s="537"/>
      <c r="E4" s="537"/>
      <c r="F4" s="537"/>
      <c r="G4" s="537"/>
      <c r="H4" s="537"/>
      <c r="I4" s="537"/>
      <c r="J4" s="537"/>
      <c r="K4" s="537"/>
      <c r="L4" s="537"/>
      <c r="M4" s="537"/>
      <c r="N4" s="537"/>
      <c r="O4" s="537"/>
      <c r="P4" s="537"/>
      <c r="Q4" s="537"/>
      <c r="R4" s="537"/>
      <c r="S4" s="537"/>
      <c r="T4" s="537"/>
      <c r="U4" s="537"/>
      <c r="V4" s="537"/>
      <c r="W4" s="537"/>
      <c r="X4" s="537"/>
      <c r="Y4" s="537"/>
      <c r="Z4" s="537"/>
      <c r="AA4" s="537"/>
      <c r="AB4" s="537"/>
      <c r="AC4" s="537"/>
      <c r="AD4" s="537"/>
      <c r="AE4" s="537"/>
      <c r="AF4" s="537"/>
      <c r="AG4" s="537"/>
    </row>
    <row r="5" spans="1:33" ht="15" customHeight="1" x14ac:dyDescent="0.55000000000000004">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row>
    <row r="6" spans="1:33" ht="15" customHeight="1" x14ac:dyDescent="0.55000000000000004">
      <c r="A6" s="29"/>
      <c r="B6" s="29"/>
      <c r="C6" s="29"/>
      <c r="D6" s="29"/>
      <c r="E6" s="29"/>
      <c r="F6" s="29"/>
      <c r="G6" s="29"/>
      <c r="H6" s="29"/>
      <c r="I6" s="29"/>
      <c r="J6" s="29"/>
      <c r="K6" s="29"/>
      <c r="L6" s="29"/>
      <c r="M6" s="29"/>
      <c r="N6" s="29"/>
      <c r="O6" s="615" t="s">
        <v>67</v>
      </c>
      <c r="P6" s="587" t="s">
        <v>7</v>
      </c>
      <c r="Q6" s="587"/>
      <c r="R6" s="587"/>
      <c r="S6" s="575"/>
      <c r="T6" s="4" t="s">
        <v>8</v>
      </c>
      <c r="U6" s="563" t="str">
        <f>IF(★入力シート!G18="○",★入力シート!G6,IF(★入力シート!G18="✕",★入力シート!G20,""))</f>
        <v/>
      </c>
      <c r="V6" s="563"/>
      <c r="W6" s="563"/>
      <c r="X6" s="563"/>
      <c r="Y6" s="563"/>
      <c r="Z6" s="563"/>
      <c r="AA6" s="563"/>
      <c r="AB6" s="563"/>
      <c r="AC6" s="563"/>
      <c r="AD6" s="563"/>
      <c r="AE6" s="563"/>
      <c r="AF6" s="563"/>
      <c r="AG6" s="564"/>
    </row>
    <row r="7" spans="1:33" ht="20.149999999999999" customHeight="1" x14ac:dyDescent="0.55000000000000004">
      <c r="A7" s="29"/>
      <c r="B7" s="29"/>
      <c r="C7" s="29"/>
      <c r="D7" s="29"/>
      <c r="E7" s="29"/>
      <c r="F7" s="29"/>
      <c r="G7" s="29"/>
      <c r="H7" s="29"/>
      <c r="I7" s="29"/>
      <c r="J7" s="29"/>
      <c r="K7" s="29"/>
      <c r="L7" s="29"/>
      <c r="M7" s="29"/>
      <c r="N7" s="29"/>
      <c r="O7" s="616"/>
      <c r="P7" s="587"/>
      <c r="Q7" s="587"/>
      <c r="R7" s="587"/>
      <c r="S7" s="587"/>
      <c r="T7" s="565" t="str">
        <f>IF(★入力シート!G18="○",★入力シート!G7,IF(★入力シート!G18="✕",★入力シート!G21,""))</f>
        <v/>
      </c>
      <c r="U7" s="566"/>
      <c r="V7" s="566"/>
      <c r="W7" s="566"/>
      <c r="X7" s="566"/>
      <c r="Y7" s="566"/>
      <c r="Z7" s="566"/>
      <c r="AA7" s="566"/>
      <c r="AB7" s="566"/>
      <c r="AC7" s="566"/>
      <c r="AD7" s="566"/>
      <c r="AE7" s="566"/>
      <c r="AF7" s="566"/>
      <c r="AG7" s="567"/>
    </row>
    <row r="8" spans="1:33" ht="15" customHeight="1" x14ac:dyDescent="0.55000000000000004">
      <c r="A8" s="29"/>
      <c r="B8" s="29"/>
      <c r="C8" s="29"/>
      <c r="D8" s="29"/>
      <c r="E8" s="29"/>
      <c r="F8" s="29"/>
      <c r="G8" s="29"/>
      <c r="H8" s="29"/>
      <c r="I8" s="29"/>
      <c r="J8" s="29"/>
      <c r="K8" s="29"/>
      <c r="L8" s="29"/>
      <c r="M8" s="29"/>
      <c r="N8" s="29"/>
      <c r="O8" s="617"/>
      <c r="P8" s="618" t="s">
        <v>10</v>
      </c>
      <c r="Q8" s="618"/>
      <c r="R8" s="618"/>
      <c r="S8" s="618"/>
      <c r="T8" s="550" t="str">
        <f>IF(★入力シート!G18="○",★入力シート!G9,IF(★入力シート!G18="✕",★入力シート!G23,""))</f>
        <v/>
      </c>
      <c r="U8" s="551"/>
      <c r="V8" s="551"/>
      <c r="W8" s="551"/>
      <c r="X8" s="551"/>
      <c r="Y8" s="551"/>
      <c r="Z8" s="551"/>
      <c r="AA8" s="551"/>
      <c r="AB8" s="551"/>
      <c r="AC8" s="551"/>
      <c r="AD8" s="551"/>
      <c r="AE8" s="551"/>
      <c r="AF8" s="551"/>
      <c r="AG8" s="552"/>
    </row>
    <row r="9" spans="1:33" ht="15" customHeight="1" x14ac:dyDescent="0.55000000000000004">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row>
    <row r="10" spans="1:33" ht="15" customHeight="1" x14ac:dyDescent="0.55000000000000004">
      <c r="A10" s="614" t="s">
        <v>327</v>
      </c>
      <c r="B10" s="614"/>
      <c r="C10" s="614"/>
      <c r="D10" s="614"/>
      <c r="E10" s="614"/>
      <c r="F10" s="614"/>
      <c r="G10" s="614"/>
      <c r="H10" s="614"/>
      <c r="I10" s="614"/>
      <c r="J10" s="614"/>
      <c r="K10" s="614"/>
      <c r="L10" s="614"/>
      <c r="M10" s="614"/>
      <c r="N10" s="614"/>
      <c r="O10" s="614"/>
      <c r="P10" s="614"/>
      <c r="Q10" s="614"/>
      <c r="R10" s="614"/>
      <c r="S10" s="614"/>
      <c r="T10" s="614"/>
      <c r="U10" s="614"/>
      <c r="V10" s="614"/>
      <c r="W10" s="614"/>
      <c r="X10" s="614"/>
      <c r="Y10" s="614"/>
      <c r="Z10" s="614"/>
      <c r="AA10" s="614"/>
      <c r="AB10" s="614"/>
      <c r="AC10" s="614"/>
      <c r="AD10" s="614"/>
      <c r="AE10" s="614"/>
      <c r="AF10" s="614"/>
    </row>
    <row r="11" spans="1:33" ht="15" customHeight="1" x14ac:dyDescent="0.55000000000000004"/>
    <row r="12" spans="1:33" s="2" customFormat="1" ht="15" customHeight="1" x14ac:dyDescent="0.55000000000000004">
      <c r="B12" s="509" t="s">
        <v>1</v>
      </c>
      <c r="C12" s="509"/>
      <c r="D12" s="561">
        <f>★入力シート!G147</f>
        <v>0</v>
      </c>
      <c r="E12" s="561"/>
      <c r="F12" s="124" t="s">
        <v>2</v>
      </c>
      <c r="G12" s="561">
        <f>★入力シート!G148</f>
        <v>0</v>
      </c>
      <c r="H12" s="561"/>
      <c r="I12" s="124" t="s">
        <v>3</v>
      </c>
      <c r="J12" s="561">
        <f>★入力シート!G149</f>
        <v>0</v>
      </c>
      <c r="K12" s="561"/>
      <c r="L12" s="509" t="s">
        <v>68</v>
      </c>
      <c r="M12" s="509"/>
      <c r="N12" s="509"/>
      <c r="O12" s="562"/>
      <c r="P12" s="562"/>
      <c r="Q12" s="540" t="s">
        <v>571</v>
      </c>
      <c r="R12" s="540"/>
      <c r="S12" s="540"/>
      <c r="T12" s="540"/>
      <c r="U12" s="540"/>
      <c r="V12" s="540"/>
      <c r="W12" s="540"/>
      <c r="X12" s="561">
        <f>★入力シート!G150</f>
        <v>0</v>
      </c>
      <c r="Y12" s="561"/>
      <c r="Z12" s="561"/>
      <c r="AA12" s="509" t="s">
        <v>69</v>
      </c>
      <c r="AB12" s="509"/>
      <c r="AC12" s="509"/>
      <c r="AD12" s="509"/>
      <c r="AE12" s="509"/>
      <c r="AF12" s="509"/>
      <c r="AG12" s="509"/>
    </row>
    <row r="13" spans="1:33" ht="15" customHeight="1" x14ac:dyDescent="0.55000000000000004">
      <c r="A13" s="545" t="s">
        <v>325</v>
      </c>
      <c r="B13" s="545"/>
      <c r="C13" s="545"/>
      <c r="D13" s="545"/>
      <c r="E13" s="545"/>
      <c r="F13" s="545"/>
      <c r="G13" s="545"/>
      <c r="H13" s="545"/>
      <c r="I13" s="545"/>
      <c r="J13" s="545"/>
      <c r="K13" s="545"/>
      <c r="L13" s="545"/>
      <c r="M13" s="545"/>
      <c r="N13" s="545"/>
      <c r="O13" s="545"/>
      <c r="P13" s="545"/>
      <c r="Q13" s="545"/>
      <c r="R13" s="545"/>
      <c r="S13" s="545"/>
      <c r="T13" s="545"/>
      <c r="U13" s="545"/>
      <c r="V13" s="545"/>
      <c r="W13" s="545"/>
      <c r="X13" s="545"/>
      <c r="Y13" s="545"/>
      <c r="Z13" s="545"/>
      <c r="AA13" s="545"/>
      <c r="AB13" s="545"/>
      <c r="AC13" s="545"/>
      <c r="AD13" s="545"/>
      <c r="AE13" s="545"/>
      <c r="AF13" s="545"/>
      <c r="AG13" s="545"/>
    </row>
    <row r="14" spans="1:33" ht="15" customHeight="1" x14ac:dyDescent="0.55000000000000004">
      <c r="A14" s="545"/>
      <c r="B14" s="545"/>
      <c r="C14" s="545"/>
      <c r="D14" s="545"/>
      <c r="E14" s="545"/>
      <c r="F14" s="545"/>
      <c r="G14" s="545"/>
      <c r="H14" s="545"/>
      <c r="I14" s="545"/>
      <c r="J14" s="545"/>
      <c r="K14" s="545"/>
      <c r="L14" s="545"/>
      <c r="M14" s="545"/>
      <c r="N14" s="545"/>
      <c r="O14" s="545"/>
      <c r="P14" s="545"/>
      <c r="Q14" s="545"/>
      <c r="R14" s="545"/>
      <c r="S14" s="545"/>
      <c r="T14" s="545"/>
      <c r="U14" s="545"/>
      <c r="V14" s="545"/>
      <c r="W14" s="545"/>
      <c r="X14" s="545"/>
      <c r="Y14" s="545"/>
      <c r="Z14" s="545"/>
      <c r="AA14" s="545"/>
      <c r="AB14" s="545"/>
      <c r="AC14" s="545"/>
      <c r="AD14" s="545"/>
      <c r="AE14" s="545"/>
      <c r="AF14" s="545"/>
      <c r="AG14" s="545"/>
    </row>
    <row r="15" spans="1:33" ht="15" customHeight="1" x14ac:dyDescent="0.55000000000000004">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row>
    <row r="16" spans="1:33" ht="15" customHeight="1" x14ac:dyDescent="0.55000000000000004">
      <c r="A16" s="538" t="s">
        <v>49</v>
      </c>
      <c r="B16" s="538"/>
      <c r="C16" s="538"/>
      <c r="D16" s="538"/>
      <c r="E16" s="538"/>
      <c r="F16" s="538"/>
      <c r="G16" s="538"/>
      <c r="H16" s="538"/>
      <c r="I16" s="538"/>
      <c r="J16" s="538"/>
      <c r="K16" s="538"/>
      <c r="L16" s="538"/>
      <c r="M16" s="538"/>
      <c r="N16" s="538"/>
      <c r="O16" s="538"/>
      <c r="P16" s="538"/>
      <c r="Q16" s="538"/>
      <c r="R16" s="538"/>
      <c r="S16" s="538"/>
      <c r="T16" s="538"/>
      <c r="U16" s="538"/>
      <c r="V16" s="538"/>
      <c r="W16" s="538"/>
      <c r="X16" s="538"/>
      <c r="Y16" s="538"/>
      <c r="Z16" s="538"/>
      <c r="AA16" s="538"/>
      <c r="AB16" s="538"/>
      <c r="AC16" s="538"/>
      <c r="AD16" s="538"/>
      <c r="AE16" s="538"/>
      <c r="AF16" s="538"/>
      <c r="AG16" s="538"/>
    </row>
    <row r="17" spans="1:33" ht="15" customHeight="1" x14ac:dyDescent="0.55000000000000004">
      <c r="A17" s="30"/>
      <c r="B17" s="30"/>
      <c r="C17" s="30"/>
      <c r="D17" s="30"/>
      <c r="E17" s="30"/>
      <c r="F17" s="30"/>
      <c r="G17" s="30"/>
      <c r="H17" s="30"/>
      <c r="I17" s="30"/>
      <c r="J17" s="30"/>
      <c r="K17" s="30"/>
      <c r="L17" s="30"/>
      <c r="M17" s="30"/>
      <c r="N17" s="30"/>
      <c r="O17" s="30"/>
      <c r="P17" s="30"/>
      <c r="Q17" s="30"/>
      <c r="R17" s="30"/>
      <c r="S17" s="30"/>
      <c r="T17" s="30"/>
      <c r="U17" s="30"/>
      <c r="V17" s="30"/>
      <c r="W17" s="30"/>
      <c r="X17" s="30"/>
    </row>
    <row r="18" spans="1:33" ht="15" customHeight="1" x14ac:dyDescent="0.55000000000000004">
      <c r="A18" s="537" t="s">
        <v>70</v>
      </c>
      <c r="B18" s="537"/>
      <c r="C18" s="537"/>
      <c r="D18" s="537"/>
      <c r="E18" s="537"/>
      <c r="F18" s="537"/>
      <c r="G18" s="537"/>
      <c r="H18" s="537"/>
      <c r="I18" s="537"/>
      <c r="J18" s="537"/>
      <c r="K18" s="537"/>
      <c r="L18" s="537"/>
      <c r="M18" s="537"/>
      <c r="N18" s="537"/>
      <c r="O18" s="537"/>
      <c r="P18" s="537"/>
      <c r="Q18" s="537"/>
      <c r="R18" s="537"/>
      <c r="S18" s="537"/>
      <c r="T18" s="537"/>
      <c r="U18" s="537"/>
      <c r="V18" s="537"/>
      <c r="W18" s="537"/>
      <c r="X18" s="537"/>
      <c r="Y18" s="537"/>
      <c r="Z18" s="537"/>
      <c r="AA18" s="537"/>
      <c r="AB18" s="537"/>
      <c r="AC18" s="537"/>
      <c r="AD18" s="537"/>
      <c r="AE18" s="537"/>
      <c r="AF18" s="537"/>
      <c r="AG18" s="537"/>
    </row>
    <row r="19" spans="1:33" ht="5.15" customHeight="1" x14ac:dyDescent="0.55000000000000004">
      <c r="A19" s="29"/>
      <c r="B19" s="29"/>
      <c r="C19" s="29"/>
      <c r="D19" s="29"/>
      <c r="E19" s="29"/>
      <c r="F19" s="29"/>
      <c r="G19" s="29"/>
      <c r="H19" s="29"/>
      <c r="I19" s="29"/>
    </row>
    <row r="20" spans="1:33" ht="15" customHeight="1" x14ac:dyDescent="0.55000000000000004">
      <c r="A20" s="29"/>
      <c r="B20" s="29"/>
      <c r="C20" s="29"/>
      <c r="D20" s="29"/>
      <c r="E20" s="29"/>
      <c r="F20" s="29"/>
      <c r="G20" s="29"/>
      <c r="H20" s="29"/>
      <c r="I20" s="29"/>
      <c r="J20" s="553">
        <f>★入力シート!G53</f>
        <v>0</v>
      </c>
      <c r="K20" s="553"/>
      <c r="L20" s="553"/>
      <c r="M20" s="553"/>
      <c r="N20" s="553"/>
      <c r="O20" s="553"/>
      <c r="P20" s="553"/>
      <c r="Q20" s="553"/>
      <c r="R20" s="553"/>
      <c r="S20" s="553"/>
      <c r="T20" s="553"/>
      <c r="U20" s="481" t="s">
        <v>317</v>
      </c>
      <c r="V20" s="481"/>
      <c r="W20" s="481"/>
      <c r="X20" s="481"/>
      <c r="Y20" s="481"/>
      <c r="Z20" s="481"/>
      <c r="AA20" s="481"/>
      <c r="AB20" s="481"/>
    </row>
    <row r="21" spans="1:33" ht="15" customHeight="1" x14ac:dyDescent="0.55000000000000004">
      <c r="A21" s="29"/>
      <c r="B21" s="29"/>
      <c r="C21" s="29"/>
      <c r="D21" s="29"/>
      <c r="E21" s="29"/>
      <c r="F21" s="29"/>
      <c r="G21" s="29"/>
      <c r="H21" s="29"/>
      <c r="I21" s="29"/>
    </row>
    <row r="22" spans="1:33" ht="15" customHeight="1" x14ac:dyDescent="0.55000000000000004">
      <c r="A22" s="537" t="s">
        <v>133</v>
      </c>
      <c r="B22" s="537"/>
      <c r="C22" s="537"/>
      <c r="D22" s="537"/>
      <c r="E22" s="537"/>
      <c r="F22" s="537"/>
      <c r="G22" s="537"/>
      <c r="H22" s="537"/>
      <c r="I22" s="537"/>
      <c r="J22" s="537"/>
      <c r="K22" s="537"/>
      <c r="L22" s="537"/>
      <c r="M22" s="537"/>
      <c r="N22" s="537"/>
      <c r="O22" s="537"/>
      <c r="P22" s="537"/>
      <c r="Q22" s="537"/>
      <c r="R22" s="537"/>
      <c r="S22" s="537"/>
      <c r="T22" s="537"/>
      <c r="U22" s="537"/>
      <c r="V22" s="537"/>
      <c r="W22" s="537"/>
      <c r="X22" s="537"/>
      <c r="Y22" s="537"/>
      <c r="Z22" s="537"/>
      <c r="AA22" s="537"/>
      <c r="AB22" s="537"/>
      <c r="AC22" s="537"/>
      <c r="AD22" s="537"/>
      <c r="AE22" s="537"/>
      <c r="AF22" s="537"/>
      <c r="AG22" s="537"/>
    </row>
    <row r="23" spans="1:33" ht="5.15" customHeight="1" x14ac:dyDescent="0.55000000000000004">
      <c r="A23" s="29"/>
      <c r="B23" s="29"/>
      <c r="C23" s="29"/>
      <c r="D23" s="29"/>
      <c r="E23" s="29"/>
      <c r="F23" s="29"/>
      <c r="G23" s="29"/>
      <c r="H23" s="29"/>
      <c r="I23" s="29"/>
    </row>
    <row r="24" spans="1:33" ht="15" customHeight="1" x14ac:dyDescent="0.55000000000000004">
      <c r="A24" s="588"/>
      <c r="B24" s="589"/>
      <c r="C24" s="589"/>
      <c r="D24" s="589"/>
      <c r="E24" s="589"/>
      <c r="F24" s="589"/>
      <c r="G24" s="589"/>
      <c r="H24" s="589"/>
      <c r="I24" s="589"/>
      <c r="J24" s="589"/>
      <c r="K24" s="589"/>
      <c r="L24" s="589"/>
      <c r="M24" s="589"/>
      <c r="N24" s="589"/>
      <c r="O24" s="589"/>
      <c r="P24" s="589"/>
      <c r="Q24" s="589"/>
      <c r="R24" s="589"/>
      <c r="S24" s="589"/>
      <c r="T24" s="589"/>
      <c r="U24" s="589"/>
      <c r="V24" s="589"/>
      <c r="W24" s="589"/>
      <c r="X24" s="589"/>
      <c r="Y24" s="589"/>
      <c r="Z24" s="589"/>
      <c r="AA24" s="589"/>
      <c r="AB24" s="589"/>
      <c r="AC24" s="589"/>
      <c r="AD24" s="589"/>
      <c r="AE24" s="589"/>
      <c r="AF24" s="589"/>
      <c r="AG24" s="590"/>
    </row>
    <row r="25" spans="1:33" ht="15" customHeight="1" x14ac:dyDescent="0.55000000000000004">
      <c r="A25" s="591"/>
      <c r="B25" s="592"/>
      <c r="C25" s="592"/>
      <c r="D25" s="592"/>
      <c r="E25" s="592"/>
      <c r="F25" s="592"/>
      <c r="G25" s="592"/>
      <c r="H25" s="592"/>
      <c r="I25" s="592"/>
      <c r="J25" s="592"/>
      <c r="K25" s="592"/>
      <c r="L25" s="592"/>
      <c r="M25" s="592"/>
      <c r="N25" s="592"/>
      <c r="O25" s="592"/>
      <c r="P25" s="592"/>
      <c r="Q25" s="592"/>
      <c r="R25" s="592"/>
      <c r="S25" s="592"/>
      <c r="T25" s="592"/>
      <c r="U25" s="592"/>
      <c r="V25" s="592"/>
      <c r="W25" s="592"/>
      <c r="X25" s="592"/>
      <c r="Y25" s="592"/>
      <c r="Z25" s="592"/>
      <c r="AA25" s="592"/>
      <c r="AB25" s="592"/>
      <c r="AC25" s="592"/>
      <c r="AD25" s="592"/>
      <c r="AE25" s="592"/>
      <c r="AF25" s="592"/>
      <c r="AG25" s="593"/>
    </row>
    <row r="26" spans="1:33" ht="15" customHeight="1" x14ac:dyDescent="0.55000000000000004">
      <c r="A26" s="594"/>
      <c r="B26" s="580"/>
      <c r="C26" s="580"/>
      <c r="D26" s="580"/>
      <c r="E26" s="580"/>
      <c r="F26" s="580"/>
      <c r="G26" s="580"/>
      <c r="H26" s="580"/>
      <c r="I26" s="580"/>
      <c r="J26" s="580"/>
      <c r="K26" s="580"/>
      <c r="L26" s="580"/>
      <c r="M26" s="580"/>
      <c r="N26" s="580"/>
      <c r="O26" s="580"/>
      <c r="P26" s="580"/>
      <c r="Q26" s="580"/>
      <c r="R26" s="580"/>
      <c r="S26" s="580"/>
      <c r="T26" s="580"/>
      <c r="U26" s="580"/>
      <c r="V26" s="580"/>
      <c r="W26" s="580"/>
      <c r="X26" s="580"/>
      <c r="Y26" s="580"/>
      <c r="Z26" s="580"/>
      <c r="AA26" s="580"/>
      <c r="AB26" s="580"/>
      <c r="AC26" s="580"/>
      <c r="AD26" s="580"/>
      <c r="AE26" s="580"/>
      <c r="AF26" s="580"/>
      <c r="AG26" s="581"/>
    </row>
    <row r="27" spans="1:33" ht="15" customHeight="1" x14ac:dyDescent="0.55000000000000004">
      <c r="A27" s="29"/>
      <c r="B27" s="29"/>
      <c r="C27" s="29"/>
    </row>
    <row r="28" spans="1:33" ht="15" customHeight="1" x14ac:dyDescent="0.55000000000000004">
      <c r="A28" s="537" t="s">
        <v>143</v>
      </c>
      <c r="B28" s="537"/>
      <c r="C28" s="537"/>
      <c r="D28" s="537"/>
      <c r="E28" s="537"/>
      <c r="F28" s="537"/>
      <c r="G28" s="537"/>
      <c r="H28" s="537"/>
      <c r="I28" s="537"/>
      <c r="J28" s="537"/>
      <c r="K28" s="537"/>
      <c r="L28" s="537"/>
      <c r="M28" s="537"/>
      <c r="N28" s="537"/>
      <c r="O28" s="537"/>
      <c r="P28" s="537"/>
      <c r="Q28" s="537"/>
      <c r="R28" s="537"/>
      <c r="S28" s="537"/>
      <c r="T28" s="537"/>
      <c r="U28" s="537"/>
      <c r="V28" s="537"/>
      <c r="W28" s="537"/>
      <c r="X28" s="537"/>
      <c r="Y28" s="537"/>
      <c r="Z28" s="537"/>
      <c r="AA28" s="537"/>
      <c r="AB28" s="537"/>
      <c r="AC28" s="537"/>
      <c r="AD28" s="537"/>
      <c r="AE28" s="537"/>
      <c r="AF28" s="537"/>
      <c r="AG28" s="537"/>
    </row>
    <row r="29" spans="1:33" ht="5.15" customHeight="1" x14ac:dyDescent="0.55000000000000004">
      <c r="A29" s="29"/>
      <c r="B29" s="29"/>
      <c r="C29" s="29"/>
    </row>
    <row r="30" spans="1:33" ht="15" customHeight="1" x14ac:dyDescent="0.55000000000000004">
      <c r="A30" s="588"/>
      <c r="B30" s="589"/>
      <c r="C30" s="589"/>
      <c r="D30" s="589"/>
      <c r="E30" s="589"/>
      <c r="F30" s="589"/>
      <c r="G30" s="589"/>
      <c r="H30" s="589"/>
      <c r="I30" s="589"/>
      <c r="J30" s="589"/>
      <c r="K30" s="589"/>
      <c r="L30" s="589"/>
      <c r="M30" s="589"/>
      <c r="N30" s="589"/>
      <c r="O30" s="589"/>
      <c r="P30" s="589"/>
      <c r="Q30" s="589"/>
      <c r="R30" s="589"/>
      <c r="S30" s="589"/>
      <c r="T30" s="589"/>
      <c r="U30" s="589"/>
      <c r="V30" s="589"/>
      <c r="W30" s="589"/>
      <c r="X30" s="589"/>
      <c r="Y30" s="589"/>
      <c r="Z30" s="589"/>
      <c r="AA30" s="589"/>
      <c r="AB30" s="589"/>
      <c r="AC30" s="589"/>
      <c r="AD30" s="589"/>
      <c r="AE30" s="589"/>
      <c r="AF30" s="589"/>
      <c r="AG30" s="590"/>
    </row>
    <row r="31" spans="1:33" ht="15" customHeight="1" x14ac:dyDescent="0.55000000000000004">
      <c r="A31" s="591"/>
      <c r="B31" s="592"/>
      <c r="C31" s="592"/>
      <c r="D31" s="592"/>
      <c r="E31" s="592"/>
      <c r="F31" s="592"/>
      <c r="G31" s="592"/>
      <c r="H31" s="592"/>
      <c r="I31" s="592"/>
      <c r="J31" s="592"/>
      <c r="K31" s="592"/>
      <c r="L31" s="592"/>
      <c r="M31" s="592"/>
      <c r="N31" s="592"/>
      <c r="O31" s="592"/>
      <c r="P31" s="592"/>
      <c r="Q31" s="592"/>
      <c r="R31" s="592"/>
      <c r="S31" s="592"/>
      <c r="T31" s="592"/>
      <c r="U31" s="592"/>
      <c r="V31" s="592"/>
      <c r="W31" s="592"/>
      <c r="X31" s="592"/>
      <c r="Y31" s="592"/>
      <c r="Z31" s="592"/>
      <c r="AA31" s="592"/>
      <c r="AB31" s="592"/>
      <c r="AC31" s="592"/>
      <c r="AD31" s="592"/>
      <c r="AE31" s="592"/>
      <c r="AF31" s="592"/>
      <c r="AG31" s="593"/>
    </row>
    <row r="32" spans="1:33" ht="15" customHeight="1" x14ac:dyDescent="0.55000000000000004">
      <c r="A32" s="594"/>
      <c r="B32" s="580"/>
      <c r="C32" s="580"/>
      <c r="D32" s="580"/>
      <c r="E32" s="580"/>
      <c r="F32" s="580"/>
      <c r="G32" s="580"/>
      <c r="H32" s="580"/>
      <c r="I32" s="580"/>
      <c r="J32" s="580"/>
      <c r="K32" s="580"/>
      <c r="L32" s="580"/>
      <c r="M32" s="580"/>
      <c r="N32" s="580"/>
      <c r="O32" s="580"/>
      <c r="P32" s="580"/>
      <c r="Q32" s="580"/>
      <c r="R32" s="580"/>
      <c r="S32" s="580"/>
      <c r="T32" s="580"/>
      <c r="U32" s="580"/>
      <c r="V32" s="580"/>
      <c r="W32" s="580"/>
      <c r="X32" s="580"/>
      <c r="Y32" s="580"/>
      <c r="Z32" s="580"/>
      <c r="AA32" s="580"/>
      <c r="AB32" s="580"/>
      <c r="AC32" s="580"/>
      <c r="AD32" s="580"/>
      <c r="AE32" s="580"/>
      <c r="AF32" s="580"/>
      <c r="AG32" s="581"/>
    </row>
    <row r="33" spans="1:33" ht="15" customHeight="1" x14ac:dyDescent="0.55000000000000004">
      <c r="A33" s="29"/>
      <c r="B33" s="29"/>
      <c r="C33" s="29"/>
      <c r="D33" s="29"/>
      <c r="E33" s="29"/>
      <c r="F33" s="29"/>
      <c r="G33" s="29"/>
    </row>
    <row r="34" spans="1:33" ht="15" customHeight="1" x14ac:dyDescent="0.55000000000000004">
      <c r="A34" s="537" t="s">
        <v>64</v>
      </c>
      <c r="B34" s="537"/>
      <c r="C34" s="537"/>
      <c r="D34" s="537"/>
      <c r="E34" s="537"/>
      <c r="F34" s="537"/>
      <c r="G34" s="537"/>
      <c r="H34" s="537"/>
      <c r="I34" s="537"/>
      <c r="J34" s="537"/>
      <c r="K34" s="537"/>
      <c r="L34" s="537"/>
      <c r="M34" s="537"/>
      <c r="N34" s="537"/>
      <c r="O34" s="537"/>
      <c r="P34" s="537"/>
      <c r="Q34" s="537"/>
      <c r="R34" s="537"/>
      <c r="S34" s="537"/>
      <c r="T34" s="537"/>
      <c r="U34" s="537"/>
      <c r="V34" s="537"/>
      <c r="W34" s="537"/>
      <c r="X34" s="537"/>
      <c r="Y34" s="537"/>
      <c r="Z34" s="537"/>
      <c r="AA34" s="537"/>
      <c r="AB34" s="537"/>
      <c r="AC34" s="537"/>
      <c r="AD34" s="537"/>
      <c r="AE34" s="537"/>
      <c r="AF34" s="537"/>
      <c r="AG34" s="537"/>
    </row>
    <row r="35" spans="1:33" ht="5.15" customHeight="1" x14ac:dyDescent="0.55000000000000004">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row>
    <row r="36" spans="1:33" ht="15" customHeight="1" x14ac:dyDescent="0.55000000000000004">
      <c r="A36" s="537" t="s">
        <v>326</v>
      </c>
      <c r="B36" s="537"/>
      <c r="C36" s="537"/>
      <c r="D36" s="537"/>
      <c r="E36" s="537"/>
      <c r="F36" s="537"/>
      <c r="G36" s="537"/>
      <c r="H36" s="537"/>
      <c r="I36" s="537"/>
      <c r="J36" s="537"/>
      <c r="K36" s="537"/>
      <c r="L36" s="537"/>
      <c r="M36" s="537"/>
      <c r="N36" s="537"/>
      <c r="O36" s="537"/>
      <c r="P36" s="537"/>
      <c r="Q36" s="537"/>
      <c r="R36" s="537"/>
      <c r="S36" s="537"/>
      <c r="T36" s="537"/>
      <c r="U36" s="537"/>
      <c r="V36" s="537"/>
      <c r="W36" s="537"/>
      <c r="X36" s="537"/>
      <c r="Y36" s="537"/>
      <c r="Z36" s="537"/>
      <c r="AA36" s="537"/>
      <c r="AB36" s="537"/>
      <c r="AC36" s="537"/>
      <c r="AD36" s="537"/>
      <c r="AE36" s="537"/>
      <c r="AF36" s="537"/>
      <c r="AG36" s="537"/>
    </row>
    <row r="37" spans="1:33" ht="15" customHeight="1" x14ac:dyDescent="0.55000000000000004">
      <c r="A37" s="537" t="s">
        <v>144</v>
      </c>
      <c r="B37" s="537"/>
      <c r="C37" s="537"/>
      <c r="D37" s="537"/>
      <c r="E37" s="537"/>
      <c r="F37" s="537"/>
      <c r="G37" s="537"/>
      <c r="H37" s="537"/>
      <c r="I37" s="537"/>
      <c r="J37" s="537"/>
      <c r="K37" s="537"/>
      <c r="L37" s="537"/>
      <c r="M37" s="537"/>
      <c r="N37" s="537"/>
      <c r="O37" s="537"/>
      <c r="P37" s="537"/>
      <c r="Q37" s="537"/>
      <c r="R37" s="537"/>
      <c r="S37" s="537"/>
      <c r="T37" s="537"/>
      <c r="U37" s="537"/>
      <c r="V37" s="537"/>
      <c r="W37" s="537"/>
      <c r="X37" s="537"/>
      <c r="Y37" s="537"/>
      <c r="Z37" s="537"/>
      <c r="AA37" s="537"/>
      <c r="AB37" s="537"/>
      <c r="AC37" s="537"/>
      <c r="AD37" s="537"/>
      <c r="AE37" s="537"/>
      <c r="AF37" s="537"/>
      <c r="AG37" s="537"/>
    </row>
    <row r="38" spans="1:33" ht="15" customHeight="1" x14ac:dyDescent="0.55000000000000004">
      <c r="A38" s="30"/>
      <c r="B38" s="29"/>
      <c r="C38" s="29"/>
      <c r="D38" s="29"/>
      <c r="E38" s="29"/>
      <c r="F38" s="29"/>
      <c r="G38" s="29"/>
      <c r="H38" s="29"/>
      <c r="I38" s="29"/>
      <c r="J38" s="29"/>
      <c r="K38" s="29"/>
      <c r="L38" s="29"/>
      <c r="AD38" s="29"/>
      <c r="AE38" s="29"/>
      <c r="AF38" s="29"/>
      <c r="AG38" s="30"/>
    </row>
    <row r="39" spans="1:33" ht="15" customHeight="1" x14ac:dyDescent="0.55000000000000004">
      <c r="A39" s="30"/>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30"/>
    </row>
    <row r="40" spans="1:33" ht="15" customHeight="1" x14ac:dyDescent="0.55000000000000004">
      <c r="A40" s="30"/>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30"/>
    </row>
    <row r="41" spans="1:33" ht="15" customHeight="1" x14ac:dyDescent="0.55000000000000004">
      <c r="A41" s="30"/>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30"/>
    </row>
    <row r="42" spans="1:33" ht="15" customHeight="1" x14ac:dyDescent="0.55000000000000004">
      <c r="A42" s="30"/>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30"/>
    </row>
    <row r="43" spans="1:33" ht="15" customHeight="1" x14ac:dyDescent="0.55000000000000004">
      <c r="A43" s="30"/>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30"/>
    </row>
    <row r="44" spans="1:33" ht="15" customHeight="1" x14ac:dyDescent="0.55000000000000004">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row>
  </sheetData>
  <mergeCells count="34">
    <mergeCell ref="A4:AG4"/>
    <mergeCell ref="A1:AG1"/>
    <mergeCell ref="W2:X2"/>
    <mergeCell ref="Y2:Z2"/>
    <mergeCell ref="AB2:AC2"/>
    <mergeCell ref="AE2:AF2"/>
    <mergeCell ref="O6:O8"/>
    <mergeCell ref="P6:S7"/>
    <mergeCell ref="U6:AG6"/>
    <mergeCell ref="T7:AG7"/>
    <mergeCell ref="P8:S8"/>
    <mergeCell ref="T8:AG8"/>
    <mergeCell ref="A10:AF10"/>
    <mergeCell ref="B12:C12"/>
    <mergeCell ref="D12:E12"/>
    <mergeCell ref="G12:H12"/>
    <mergeCell ref="J12:K12"/>
    <mergeCell ref="L12:N12"/>
    <mergeCell ref="AA12:AG12"/>
    <mergeCell ref="X12:Z12"/>
    <mergeCell ref="Q12:W12"/>
    <mergeCell ref="O12:P12"/>
    <mergeCell ref="A37:AG37"/>
    <mergeCell ref="A13:AG14"/>
    <mergeCell ref="A16:AG16"/>
    <mergeCell ref="A18:AG18"/>
    <mergeCell ref="J20:T20"/>
    <mergeCell ref="A22:AG22"/>
    <mergeCell ref="A24:AG26"/>
    <mergeCell ref="A28:AG28"/>
    <mergeCell ref="A30:AG32"/>
    <mergeCell ref="A34:AG34"/>
    <mergeCell ref="A36:AG36"/>
    <mergeCell ref="U20:AB20"/>
  </mergeCells>
  <phoneticPr fontId="1"/>
  <pageMargins left="0.78740157480314965" right="0.78740157480314965" top="0.78740157480314965" bottom="0.78740157480314965" header="0" footer="0"/>
  <pageSetup paperSize="9" scale="81"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★入力シート</vt:lpstr>
      <vt:lpstr>事前相談書</vt:lpstr>
      <vt:lpstr>申請書</vt:lpstr>
      <vt:lpstr>交付決定通知</vt:lpstr>
      <vt:lpstr>着手届</vt:lpstr>
      <vt:lpstr>承継届</vt:lpstr>
      <vt:lpstr>変更承認申請書</vt:lpstr>
      <vt:lpstr>変更承認通知</vt:lpstr>
      <vt:lpstr>変更届</vt:lpstr>
      <vt:lpstr>遅延報告書</vt:lpstr>
      <vt:lpstr>廃止（中止）届</vt:lpstr>
      <vt:lpstr>別紙1</vt:lpstr>
      <vt:lpstr>別紙1（省エネ基準）</vt:lpstr>
      <vt:lpstr>別紙1（ZEH水準）</vt:lpstr>
      <vt:lpstr>完了実績報告書</vt:lpstr>
      <vt:lpstr>別紙２</vt:lpstr>
      <vt:lpstr>別紙2（省エネ基準）</vt:lpstr>
      <vt:lpstr>別紙2（ZEH水準）</vt:lpstr>
      <vt:lpstr>確定通知</vt:lpstr>
      <vt:lpstr>補助金支払請求書</vt:lpstr>
      <vt:lpstr>★入力シート!Print_Area</vt:lpstr>
      <vt:lpstr>確定通知!Print_Area</vt:lpstr>
      <vt:lpstr>完了実績報告書!Print_Area</vt:lpstr>
      <vt:lpstr>交付決定通知!Print_Area</vt:lpstr>
      <vt:lpstr>事前相談書!Print_Area</vt:lpstr>
      <vt:lpstr>承継届!Print_Area</vt:lpstr>
      <vt:lpstr>申請書!Print_Area</vt:lpstr>
      <vt:lpstr>遅延報告書!Print_Area</vt:lpstr>
      <vt:lpstr>着手届!Print_Area</vt:lpstr>
      <vt:lpstr>'廃止（中止）届'!Print_Area</vt:lpstr>
      <vt:lpstr>別紙1!Print_Area</vt:lpstr>
      <vt:lpstr>'別紙1（ZEH水準）'!Print_Area</vt:lpstr>
      <vt:lpstr>'別紙1（省エネ基準）'!Print_Area</vt:lpstr>
      <vt:lpstr>別紙２!Print_Area</vt:lpstr>
      <vt:lpstr>'別紙2（ZEH水準）'!Print_Area</vt:lpstr>
      <vt:lpstr>'別紙2（省エネ基準）'!Print_Area</vt:lpstr>
      <vt:lpstr>変更承認申請書!Print_Area</vt:lpstr>
      <vt:lpstr>変更承認通知!Print_Area</vt:lpstr>
      <vt:lpstr>変更届!Print_Area</vt:lpstr>
      <vt:lpstr>補助金支払請求書!Print_Area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Administrator</cp:lastModifiedBy>
  <cp:lastPrinted>2025-07-24T09:48:53Z</cp:lastPrinted>
  <dcterms:created xsi:type="dcterms:W3CDTF">2019-02-06T02:28:28Z</dcterms:created>
  <dcterms:modified xsi:type="dcterms:W3CDTF">2025-07-24T09:51:04Z</dcterms:modified>
</cp:coreProperties>
</file>