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E3417527-80F8-45F0-A3C5-A9C458E3A23A}" revIDLastSave="0" xr10:uidLastSave="{00000000-0000-0000-0000-000000000000}"/>
  <bookViews>
    <workbookView xr2:uid="{4B3AF501-520B-4FF9-92DD-F900015806E2}" windowHeight="9612" windowWidth="23040" xWindow="0" yWindow="0"/>
  </bookViews>
  <sheets>
    <sheet r:id="rId1" name="Sheet1" sheetId="6"/>
    <sheet r:id="rId2" name="浄化槽" sheetId="1"/>
    <sheet r:id="rId3" name="雨水タンク " sheetId="5"/>
    <sheet r:id="rId4" name="雨水浸透施設" sheetId="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0" i="5"/>
  <c r="E30" i="5"/>
  <c r="E29" i="5"/>
  <c r="E19" i="5"/>
  <c r="E18" i="5"/>
  <c r="E8" i="5"/>
  <c r="E7" i="5"/>
  <c r="E34" i="3" l="1"/>
  <c r="E31" i="3"/>
  <c r="E32" i="3"/>
  <c r="E21" i="3"/>
  <c r="E19" i="3"/>
  <c r="E18" i="3"/>
  <c r="E5" i="3"/>
  <c r="E6" i="3"/>
  <c r="E8" i="3" l="1"/>
  <c r="E35" i="3"/>
  <c r="E36" i="3" s="1"/>
  <c r="E22" i="3"/>
  <c r="E23" i="3" s="1"/>
  <c r="E9" i="3"/>
  <c r="E10" i="3" s="1"/>
  <c r="E11" i="3" s="1"/>
  <c r="E45" i="5"/>
  <c r="E39" i="5"/>
  <c r="E42" i="5" s="1"/>
  <c r="E43" i="5" s="1"/>
  <c r="E44" i="5" s="1"/>
  <c r="E34" i="5"/>
  <c r="E28" i="5"/>
  <c r="E31" i="5" s="1"/>
  <c r="E32" i="5" s="1"/>
  <c r="E33" i="5" s="1"/>
  <c r="E35" i="5" s="1"/>
  <c r="E23" i="5"/>
  <c r="E17" i="5"/>
  <c r="E20" i="5" s="1"/>
  <c r="E21" i="5" s="1"/>
  <c r="E22" i="5" s="1"/>
  <c r="E24" i="5" s="1"/>
  <c r="E12" i="5"/>
  <c r="E38" i="3" l="1"/>
  <c r="E37" i="3"/>
  <c r="E39" i="3" s="1"/>
  <c r="E25" i="3"/>
  <c r="E24" i="3"/>
  <c r="E26" i="3" s="1"/>
  <c r="E46" i="5"/>
  <c r="E6" i="5"/>
  <c r="E9" i="5" s="1"/>
  <c r="E10" i="5" s="1"/>
  <c r="E11" i="5" s="1"/>
  <c r="E13" i="5" l="1"/>
  <c r="L6" i="5" s="1"/>
  <c r="L5" i="5"/>
  <c r="E13" i="3"/>
  <c r="L5" i="3" s="1"/>
  <c r="E12" i="3"/>
  <c r="L4" i="3" s="1"/>
  <c r="E4" i="1"/>
  <c r="E12" i="1" l="1"/>
  <c r="E11" i="1"/>
  <c r="E10" i="1"/>
  <c r="E8" i="1"/>
  <c r="E7" i="1"/>
  <c r="E5" i="1"/>
  <c r="E6" i="1" l="1"/>
  <c r="E9" i="1"/>
  <c r="E14" i="1" l="1"/>
  <c r="E15" i="1"/>
  <c r="E16" i="1" l="1"/>
  <c r="D9" i="6" l="1"/>
  <c r="E17" i="1"/>
  <c r="D10" i="6" s="1"/>
</calcChain>
</file>

<file path=xl/sharedStrings.xml><?xml version="1.0" encoding="utf-8"?>
<sst xmlns="http://schemas.openxmlformats.org/spreadsheetml/2006/main" count="169" uniqueCount="62">
  <si>
    <t>浄化槽</t>
    <rPh sb="0" eb="3">
      <t>ジョウカソウ</t>
    </rPh>
    <phoneticPr fontId="1"/>
  </si>
  <si>
    <t>名称</t>
    <rPh sb="0" eb="2">
      <t>メイショウ</t>
    </rPh>
    <phoneticPr fontId="1"/>
  </si>
  <si>
    <t>（１）浄化槽汲取・清掃費</t>
    <phoneticPr fontId="1"/>
  </si>
  <si>
    <t>（２）浄化槽内部改造工事費</t>
    <phoneticPr fontId="1"/>
  </si>
  <si>
    <t>（３）雨水集水配管工事等</t>
    <phoneticPr fontId="1"/>
  </si>
  <si>
    <t>（４）ポンプ設置等</t>
    <phoneticPr fontId="1"/>
  </si>
  <si>
    <t>（５）水洗工事費等</t>
    <phoneticPr fontId="1"/>
  </si>
  <si>
    <t>　　　１）泥溜用ます</t>
    <phoneticPr fontId="1"/>
  </si>
  <si>
    <t>　　　２）土工</t>
    <phoneticPr fontId="1"/>
  </si>
  <si>
    <t>　　　１）ポンプ本体</t>
    <phoneticPr fontId="1"/>
  </si>
  <si>
    <t>　　　２）据付費及び調査費</t>
    <phoneticPr fontId="1"/>
  </si>
  <si>
    <t>諸経費</t>
    <rPh sb="0" eb="3">
      <t>ショケイヒ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</si>
  <si>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</si>
  <si>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</si>
  <si>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箇所</t>
    <rPh sb="0" eb="2">
      <t>カショ</t>
    </rPh>
    <phoneticPr fontId="1"/>
  </si>
  <si>
    <t>基</t>
    <rPh sb="0" eb="1">
      <t>キ</t>
    </rPh>
    <phoneticPr fontId="1"/>
  </si>
  <si>
    <t>数量</t>
    <rPh sb="0" eb="2">
      <t>スウリョウ</t>
    </rPh>
    <phoneticPr fontId="1"/>
  </si>
  <si>
    <t>単価　</t>
    <rPh sb="0" eb="2">
      <t>タンカ</t>
    </rPh>
    <phoneticPr fontId="1"/>
  </si>
  <si>
    <t>金額</t>
    <rPh sb="0" eb="2">
      <t>キンガク</t>
    </rPh>
    <phoneticPr fontId="1"/>
  </si>
  <si>
    <t>工事費</t>
    <rPh sb="0" eb="3">
      <t>コウジヒ</t>
    </rPh>
    <phoneticPr fontId="1"/>
  </si>
  <si>
    <t>消費税</t>
    <rPh sb="0" eb="3">
      <t>ショウヒゼイ</t>
    </rPh>
    <phoneticPr fontId="1"/>
  </si>
  <si>
    <t>雨水タンク</t>
    <rPh sb="0" eb="2">
      <t>ウスイ</t>
    </rPh>
    <phoneticPr fontId="1"/>
  </si>
  <si>
    <t>補助対象工事費及び材料費</t>
  </si>
  <si>
    <t>補助対象工事費及び材料費</t>
    <rPh sb="0" eb="2">
      <t>ホジョ</t>
    </rPh>
    <rPh sb="2" eb="4">
      <t>タイショウ</t>
    </rPh>
    <rPh sb="4" eb="6">
      <t>コウジ</t>
    </rPh>
    <rPh sb="6" eb="7">
      <t>ヒ</t>
    </rPh>
    <rPh sb="7" eb="8">
      <t>オヨ</t>
    </rPh>
    <rPh sb="9" eb="12">
      <t>ザイリョウヒ</t>
    </rPh>
    <phoneticPr fontId="1"/>
  </si>
  <si>
    <t>補助金額（上限９万円）</t>
    <rPh sb="0" eb="2">
      <t>ホジョ</t>
    </rPh>
    <rPh sb="2" eb="4">
      <t>キンガク</t>
    </rPh>
    <rPh sb="5" eb="7">
      <t>ジョウゲン</t>
    </rPh>
    <rPh sb="8" eb="10">
      <t>マンエン</t>
    </rPh>
    <phoneticPr fontId="1"/>
  </si>
  <si>
    <t xml:space="preserve"> 単価　</t>
    <rPh sb="1" eb="3">
      <t>タンカ</t>
    </rPh>
    <phoneticPr fontId="1"/>
  </si>
  <si>
    <t>２）集水器及び集水配管材</t>
    <phoneticPr fontId="1"/>
  </si>
  <si>
    <t>雨水タンクの新設(材料費のみ）</t>
    <rPh sb="9" eb="12">
      <t>ザイリョウヒ</t>
    </rPh>
    <phoneticPr fontId="1"/>
  </si>
  <si>
    <t>補助対象材料費</t>
    <rPh sb="0" eb="2">
      <t>ホジョ</t>
    </rPh>
    <rPh sb="2" eb="4">
      <t>タイショウ</t>
    </rPh>
    <rPh sb="4" eb="7">
      <t>ザイリョウヒ</t>
    </rPh>
    <phoneticPr fontId="1"/>
  </si>
  <si>
    <t>補助金額</t>
    <rPh sb="0" eb="2">
      <t>ホジョ</t>
    </rPh>
    <rPh sb="2" eb="4">
      <t>キンガク</t>
    </rPh>
    <phoneticPr fontId="1"/>
  </si>
  <si>
    <t>１）タンク本体</t>
    <phoneticPr fontId="1"/>
  </si>
  <si>
    <t>タンク容量</t>
    <rPh sb="3" eb="5">
      <t>ヨウリョウ</t>
    </rPh>
    <phoneticPr fontId="1"/>
  </si>
  <si>
    <t>L</t>
    <phoneticPr fontId="1"/>
  </si>
  <si>
    <t>補助上限額</t>
    <rPh sb="0" eb="2">
      <t>ホジョ</t>
    </rPh>
    <rPh sb="2" eb="5">
      <t>ジョウゲンガク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</si>
  <si>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</si>
  <si>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入力欄</t>
    <rPh sb="0" eb="2">
      <t>ニュウリョク</t>
    </rPh>
    <rPh sb="2" eb="3">
      <t>ラン</t>
    </rPh>
    <phoneticPr fontId="1"/>
  </si>
  <si>
    <t>＊雨水タンクは1基ごとに、各表の入力欄に数量を入力してください。</t>
    <rPh sb="1" eb="3">
      <t>ウスイ</t>
    </rPh>
    <rPh sb="8" eb="9">
      <t>キ</t>
    </rPh>
    <rPh sb="13" eb="14">
      <t>カク</t>
    </rPh>
    <rPh sb="14" eb="15">
      <t>ヒョウ</t>
    </rPh>
    <rPh sb="16" eb="18">
      <t>ニュウリョク</t>
    </rPh>
    <rPh sb="18" eb="19">
      <t>ラン</t>
    </rPh>
    <rPh sb="20" eb="22">
      <t>スウリョウ</t>
    </rPh>
    <rPh sb="23" eb="25">
      <t>ニュウリョク</t>
    </rPh>
    <phoneticPr fontId="1"/>
  </si>
  <si>
    <t>設置基数</t>
    <rPh sb="0" eb="2">
      <t>セッチ</t>
    </rPh>
    <rPh sb="2" eb="4">
      <t>キスウ</t>
    </rPh>
    <phoneticPr fontId="1"/>
  </si>
  <si>
    <t>１）材料費</t>
    <rPh sb="2" eb="5">
      <t>ザイリョウヒ</t>
    </rPh>
    <phoneticPr fontId="1"/>
  </si>
  <si>
    <t>基</t>
    <rPh sb="0" eb="1">
      <t>キ</t>
    </rPh>
    <phoneticPr fontId="1"/>
  </si>
  <si>
    <t>1基当たり補助金額（上限8000円）</t>
    <rPh sb="1" eb="2">
      <t>キ</t>
    </rPh>
    <rPh sb="2" eb="3">
      <t>ア</t>
    </rPh>
    <rPh sb="5" eb="9">
      <t>ホジョキンガク</t>
    </rPh>
    <rPh sb="10" eb="12">
      <t>ジョウゲン</t>
    </rPh>
    <rPh sb="16" eb="17">
      <t>エン</t>
    </rPh>
    <phoneticPr fontId="1"/>
  </si>
  <si>
    <t>1基当たり補助対象工事費及び材料費</t>
    <phoneticPr fontId="1"/>
  </si>
  <si>
    <t>補助金額</t>
  </si>
  <si>
    <t>雨水浸透ます工事（内径又は内法200㎜以上）</t>
    <rPh sb="0" eb="2">
      <t>ウスイ</t>
    </rPh>
    <rPh sb="2" eb="4">
      <t>シントウ</t>
    </rPh>
    <rPh sb="6" eb="8">
      <t>コウジ</t>
    </rPh>
    <rPh sb="9" eb="11">
      <t>ナイケイ</t>
    </rPh>
    <rPh sb="11" eb="12">
      <t>マタ</t>
    </rPh>
    <rPh sb="13" eb="15">
      <t>ウチノリ</t>
    </rPh>
    <rPh sb="18" eb="21">
      <t>ミリイジョウ</t>
    </rPh>
    <phoneticPr fontId="1"/>
  </si>
  <si>
    <t>入力欄</t>
    <rPh sb="0" eb="3">
      <t>ニュウリョクラン</t>
    </rPh>
    <phoneticPr fontId="1"/>
  </si>
  <si>
    <t>雨水浸透管（口径100㎜以上）</t>
    <rPh sb="0" eb="2">
      <t>ウスイ</t>
    </rPh>
    <rPh sb="2" eb="4">
      <t>シントウ</t>
    </rPh>
    <rPh sb="4" eb="5">
      <t>カン</t>
    </rPh>
    <rPh sb="6" eb="8">
      <t>コウケイ</t>
    </rPh>
    <rPh sb="11" eb="14">
      <t>ミリイジョウ</t>
    </rPh>
    <phoneticPr fontId="1"/>
  </si>
  <si>
    <t>１）材料費</t>
    <phoneticPr fontId="1"/>
  </si>
  <si>
    <t>設置延長</t>
    <rPh sb="0" eb="2">
      <t>セッチ</t>
    </rPh>
    <rPh sb="2" eb="4">
      <t>エンチョウ</t>
    </rPh>
    <phoneticPr fontId="1"/>
  </si>
  <si>
    <t>ｍ</t>
    <phoneticPr fontId="1"/>
  </si>
  <si>
    <t>1ｍ当たり補助対象工事費及び材料費</t>
    <phoneticPr fontId="1"/>
  </si>
  <si>
    <t>1ｍ当たり補助金額（上限8000円）</t>
    <rPh sb="2" eb="3">
      <t>ア</t>
    </rPh>
    <rPh sb="5" eb="9">
      <t>ホジョキンガク</t>
    </rPh>
    <rPh sb="10" eb="12">
      <t>ジョウゲン</t>
    </rPh>
    <rPh sb="16" eb="17">
      <t>エン</t>
    </rPh>
    <phoneticPr fontId="1"/>
  </si>
  <si>
    <t>浸透側溝（内幅150㎜以上）</t>
    <rPh sb="0" eb="2">
      <t>シントウ</t>
    </rPh>
    <rPh sb="2" eb="4">
      <t>ソッコウ</t>
    </rPh>
    <rPh sb="5" eb="6">
      <t>ウチ</t>
    </rPh>
    <rPh sb="6" eb="7">
      <t>ハバ</t>
    </rPh>
    <rPh sb="10" eb="13">
      <t>ミリイジョウ</t>
    </rPh>
    <phoneticPr fontId="1"/>
  </si>
  <si>
    <t>補助対象工事費及び材料費</t>
    <rPh sb="0" eb="8">
      <t>ホジョタイショウコウジヒオヨ</t>
    </rPh>
    <rPh sb="9" eb="12">
      <t>ザイリョウヒ</t>
    </rPh>
    <phoneticPr fontId="1"/>
  </si>
  <si>
    <t>補助対象材料費</t>
    <phoneticPr fontId="1"/>
  </si>
  <si>
    <t>補助金額</t>
    <rPh sb="2" eb="4">
      <t>キンガク</t>
    </rPh>
    <phoneticPr fontId="1"/>
  </si>
  <si>
    <t>補助対象工事費及び材料費</t>
    <phoneticPr fontId="1"/>
  </si>
  <si>
    <t>補助金額（上限9万円以上）</t>
    <rPh sb="0" eb="4">
      <t>ホジョキンガク</t>
    </rPh>
    <rPh sb="5" eb="7">
      <t>ジョウゲン</t>
    </rPh>
    <rPh sb="8" eb="10">
      <t>マンエン</t>
    </rPh>
    <rPh sb="10" eb="12">
      <t>イジョウ</t>
    </rPh>
    <phoneticPr fontId="1"/>
  </si>
  <si>
    <t>使い方
・補助申請を希望する項目のExcelシート内の黄色ハッチング（入力欄）にご入力ください。
・複数の種類を申請する場合は、該当する各シートにそれぞれご入力ください。
・雨水タンクは1基ごとに、各表の入力欄に数量を入力してください。
・申請書及び実績報告書の「補助対象工事費及び材料費」欄と「補助金額」欄には、下記の数値を入力してください。</t>
    <rPh sb="0" eb="1">
      <t>ツカ</t>
    </rPh>
    <rPh sb="2" eb="3">
      <t>カタ</t>
    </rPh>
    <rPh sb="25" eb="26">
      <t>ナイ</t>
    </rPh>
    <rPh sb="27" eb="29">
      <t>キイロ</t>
    </rPh>
    <rPh sb="123" eb="124">
      <t>オヨ</t>
    </rPh>
    <phoneticPr fontId="1"/>
  </si>
  <si>
    <t>＊申請書及び実績報告書のが該当欄に下記の数値を記入。</t>
    <rPh sb="13" eb="15">
      <t>ガイトウ</t>
    </rPh>
    <rPh sb="15" eb="16">
      <t>ラン</t>
    </rPh>
    <rPh sb="23" eb="25">
      <t>キニュウ</t>
    </rPh>
    <phoneticPr fontId="1"/>
  </si>
  <si>
    <t>２）1基当たりの工事費</t>
    <rPh sb="3" eb="4">
      <t>キ</t>
    </rPh>
    <rPh sb="4" eb="5">
      <t>ア</t>
    </rPh>
    <rPh sb="8" eb="10">
      <t>コウジ</t>
    </rPh>
    <phoneticPr fontId="1"/>
  </si>
  <si>
    <t>２）1基当たりの工事費</t>
    <rPh sb="8" eb="10">
      <t>コウジ</t>
    </rPh>
    <phoneticPr fontId="1"/>
  </si>
  <si>
    <t>２）1基当たりの工事費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</si>
</sst>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2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A532-8EF6-4F4C-B14C-D8DF682D9B09}">
  <dimension ref="A2:H10"/>
  <sheetViews>
    <sheetView tabSelected="1" workbookViewId="0">
      <selection activeCell="D14" sqref="D14"/>
    </sheetView>
  </sheetViews>
  <sheetFormatPr defaultRowHeight="18" x14ac:dyDescent="0.45"/>
  <cols>
    <col min="3" max="3" width="28.59765625" customWidth="1"/>
    <col min="4" max="4" width="20.09765625" customWidth="1"/>
  </cols>
  <sheetData>
    <row r="2" spans="1:8" x14ac:dyDescent="0.45">
      <c r="A2" s="21" t="s">
        <v>57</v>
      </c>
      <c r="B2" s="20"/>
      <c r="C2" s="20"/>
      <c r="D2" s="20"/>
      <c r="E2" s="20"/>
      <c r="F2" s="20"/>
      <c r="G2" s="20"/>
      <c r="H2" s="20"/>
    </row>
    <row r="3" spans="1:8" x14ac:dyDescent="0.45">
      <c r="A3" s="20"/>
      <c r="B3" s="20"/>
      <c r="C3" s="20"/>
      <c r="D3" s="20"/>
      <c r="E3" s="20"/>
      <c r="F3" s="20"/>
      <c r="G3" s="20"/>
      <c r="H3" s="20"/>
    </row>
    <row r="4" spans="1:8" x14ac:dyDescent="0.45">
      <c r="A4" s="20"/>
      <c r="B4" s="20"/>
      <c r="C4" s="20"/>
      <c r="D4" s="20"/>
      <c r="E4" s="20"/>
      <c r="F4" s="20"/>
      <c r="G4" s="20"/>
      <c r="H4" s="20"/>
    </row>
    <row r="5" spans="1:8" x14ac:dyDescent="0.45">
      <c r="A5" s="20"/>
      <c r="B5" s="20"/>
      <c r="C5" s="20"/>
      <c r="D5" s="20"/>
      <c r="E5" s="20"/>
      <c r="F5" s="20"/>
      <c r="G5" s="20"/>
      <c r="H5" s="20"/>
    </row>
    <row r="6" spans="1:8" x14ac:dyDescent="0.45">
      <c r="A6" s="20"/>
      <c r="B6" s="20"/>
      <c r="C6" s="20"/>
      <c r="D6" s="20"/>
      <c r="E6" s="20"/>
      <c r="F6" s="20"/>
      <c r="G6" s="20"/>
      <c r="H6" s="20"/>
    </row>
    <row r="7" spans="1:8" x14ac:dyDescent="0.45">
      <c r="A7" s="29"/>
      <c r="B7" s="29"/>
      <c r="C7" s="29"/>
      <c r="D7" s="29"/>
      <c r="E7" s="29"/>
      <c r="F7" s="29"/>
      <c r="G7" s="29"/>
      <c r="H7" s="29"/>
    </row>
    <row r="8" spans="1:8" s="31" customFormat="1" ht="20.399999999999999" thickBot="1" x14ac:dyDescent="0.5">
      <c r="A8" s="30" t="s">
        <v>58</v>
      </c>
      <c r="B8" s="30"/>
      <c r="C8" s="30"/>
    </row>
    <row r="9" spans="1:8" ht="36" thickBot="1" x14ac:dyDescent="0.5">
      <c r="A9" s="24" t="s">
        <v>52</v>
      </c>
      <c r="B9" s="25"/>
      <c r="C9" s="28"/>
      <c r="D9" s="26">
        <f>浄化槽!E16+'雨水タンク '!L5+雨水浸透施設!L4</f>
        <v>0</v>
      </c>
    </row>
    <row r="10" spans="1:8" ht="36" thickBot="1" x14ac:dyDescent="0.5">
      <c r="A10" s="24" t="s">
        <v>56</v>
      </c>
      <c r="B10" s="25"/>
      <c r="C10" s="28"/>
      <c r="D10" s="27">
        <f>IF(ROUNDDOWN(浄化槽!E17+'雨水タンク '!L6+雨水浸透施設!L5,-3)&lt;90000,ROUNDDOWN(浄化槽!E17+'雨水タンク '!L6+雨水浸透施設!L5,-3),90000)</f>
        <v>0</v>
      </c>
    </row>
  </sheetData>
  <mergeCells count="3">
    <mergeCell ref="A2:H6"/>
    <mergeCell ref="A9:C9"/>
    <mergeCell ref="A10:C10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65BA-1469-4155-9B30-323C1C95AADA}">
  <dimension ref="A2:H35"/>
  <sheetViews>
    <sheetView workbookViewId="0">
      <selection activeCell="G15" sqref="G15"/>
    </sheetView>
  </sheetViews>
  <sheetFormatPr defaultRowHeight="18" x14ac:dyDescent="0.45"/>
  <cols>
    <col min="1" max="1" width="43.19921875" customWidth="1"/>
    <col min="2" max="2" width="9.5" style="1" customWidth="1"/>
    <col min="4" max="4" width="10" bestFit="1" customWidth="1"/>
    <col min="5" max="5" width="15" customWidth="1"/>
    <col min="8" max="8" width="9.59765625" customWidth="1"/>
  </cols>
  <sheetData>
    <row r="2" spans="1:8" ht="22.2" x14ac:dyDescent="0.45">
      <c r="A2" s="4" t="s">
        <v>0</v>
      </c>
      <c r="B2" s="5"/>
      <c r="C2" s="4"/>
      <c r="D2" s="4"/>
      <c r="E2" s="4"/>
      <c r="G2" s="2"/>
      <c r="H2" s="3" t="s">
        <v>35</v>
      </c>
    </row>
    <row r="3" spans="1:8" ht="22.2" x14ac:dyDescent="0.45">
      <c r="A3" s="6" t="s">
        <v>1</v>
      </c>
      <c r="B3" s="7" t="s">
        <v>12</v>
      </c>
      <c r="C3" s="7" t="s">
        <v>16</v>
      </c>
      <c r="D3" s="7" t="s">
        <v>25</v>
      </c>
      <c r="E3" s="7" t="s">
        <v>18</v>
      </c>
    </row>
    <row r="4" spans="1:8" ht="22.2" x14ac:dyDescent="0.45">
      <c r="A4" s="8" t="s">
        <v>2</v>
      </c>
      <c r="B4" s="7" t="s">
        <v>13</v>
      </c>
      <c r="C4" s="9"/>
      <c r="D4" s="9"/>
      <c r="E4" s="8">
        <f>C4*D4</f>
        <v>0</v>
      </c>
    </row>
    <row r="5" spans="1:8" ht="22.2" x14ac:dyDescent="0.45">
      <c r="A5" s="8" t="s">
        <v>3</v>
      </c>
      <c r="B5" s="7" t="s">
        <v>13</v>
      </c>
      <c r="C5" s="9"/>
      <c r="D5" s="9"/>
      <c r="E5" s="8">
        <f>C5*D5</f>
        <v>0</v>
      </c>
    </row>
    <row r="6" spans="1:8" ht="22.2" x14ac:dyDescent="0.45">
      <c r="A6" s="8" t="s">
        <v>4</v>
      </c>
      <c r="B6" s="7"/>
      <c r="C6" s="8"/>
      <c r="D6" s="8"/>
      <c r="E6" s="8">
        <f>E7+E8</f>
        <v>0</v>
      </c>
    </row>
    <row r="7" spans="1:8" ht="22.2" x14ac:dyDescent="0.45">
      <c r="A7" s="8" t="s">
        <v>7</v>
      </c>
      <c r="B7" s="7" t="s">
        <v>14</v>
      </c>
      <c r="C7" s="9"/>
      <c r="D7" s="9"/>
      <c r="E7" s="8">
        <f>C7*D7</f>
        <v>0</v>
      </c>
    </row>
    <row r="8" spans="1:8" ht="22.2" x14ac:dyDescent="0.45">
      <c r="A8" s="8" t="s">
        <v>8</v>
      </c>
      <c r="B8" s="7" t="s">
        <v>13</v>
      </c>
      <c r="C8" s="9"/>
      <c r="D8" s="9"/>
      <c r="E8" s="8">
        <f>C8*D8</f>
        <v>0</v>
      </c>
    </row>
    <row r="9" spans="1:8" ht="22.2" x14ac:dyDescent="0.45">
      <c r="A9" s="8" t="s">
        <v>5</v>
      </c>
      <c r="B9" s="7"/>
      <c r="C9" s="8"/>
      <c r="D9" s="8"/>
      <c r="E9" s="8">
        <f>E10+E11</f>
        <v>0</v>
      </c>
    </row>
    <row r="10" spans="1:8" ht="22.2" x14ac:dyDescent="0.45">
      <c r="A10" s="8" t="s">
        <v>9</v>
      </c>
      <c r="B10" s="7" t="s">
        <v>15</v>
      </c>
      <c r="C10" s="9"/>
      <c r="D10" s="9"/>
      <c r="E10" s="8">
        <f>C10*D10</f>
        <v>0</v>
      </c>
    </row>
    <row r="11" spans="1:8" ht="22.2" x14ac:dyDescent="0.45">
      <c r="A11" s="8" t="s">
        <v>10</v>
      </c>
      <c r="B11" s="7" t="s">
        <v>13</v>
      </c>
      <c r="C11" s="9"/>
      <c r="D11" s="9"/>
      <c r="E11" s="8">
        <f>C11*D11</f>
        <v>0</v>
      </c>
    </row>
    <row r="12" spans="1:8" ht="22.2" x14ac:dyDescent="0.45">
      <c r="A12" s="8" t="s">
        <v>6</v>
      </c>
      <c r="B12" s="7" t="s">
        <v>13</v>
      </c>
      <c r="C12" s="9"/>
      <c r="D12" s="9"/>
      <c r="E12" s="8">
        <f>C12*D12</f>
        <v>0</v>
      </c>
    </row>
    <row r="13" spans="1:8" ht="22.2" x14ac:dyDescent="0.45">
      <c r="A13" s="8" t="s">
        <v>11</v>
      </c>
      <c r="B13" s="7" t="s">
        <v>13</v>
      </c>
      <c r="C13" s="8"/>
      <c r="D13" s="8"/>
      <c r="E13" s="9"/>
    </row>
    <row r="14" spans="1:8" ht="22.2" x14ac:dyDescent="0.45">
      <c r="A14" s="8" t="s">
        <v>19</v>
      </c>
      <c r="B14" s="7"/>
      <c r="C14" s="8"/>
      <c r="D14" s="8"/>
      <c r="E14" s="8">
        <f>E4+E5+E6+E9+E12</f>
        <v>0</v>
      </c>
    </row>
    <row r="15" spans="1:8" ht="22.2" x14ac:dyDescent="0.45">
      <c r="A15" s="8" t="s">
        <v>20</v>
      </c>
      <c r="B15" s="7"/>
      <c r="C15" s="8"/>
      <c r="D15" s="8"/>
      <c r="E15" s="8">
        <f>ROUNDDOWN((E14+E13)*0.1,0)</f>
        <v>0</v>
      </c>
    </row>
    <row r="16" spans="1:8" ht="22.2" x14ac:dyDescent="0.45">
      <c r="A16" s="8" t="s">
        <v>23</v>
      </c>
      <c r="B16" s="7"/>
      <c r="C16" s="8"/>
      <c r="D16" s="8"/>
      <c r="E16" s="8">
        <f>+SUM(E13:E15)</f>
        <v>0</v>
      </c>
    </row>
    <row r="17" spans="1:5" ht="22.2" x14ac:dyDescent="0.45">
      <c r="A17" s="8" t="s">
        <v>24</v>
      </c>
      <c r="B17" s="7"/>
      <c r="C17" s="8"/>
      <c r="D17" s="8"/>
      <c r="E17" s="8">
        <f>IF(ROUNDDOWN(E16/2,-3)&lt;90000,ROUNDDOWN(E16/2,-3),90000)</f>
        <v>0</v>
      </c>
    </row>
    <row r="18" spans="1:5" ht="22.2" x14ac:dyDescent="0.45">
      <c r="A18" s="4"/>
      <c r="B18" s="5"/>
      <c r="C18" s="4"/>
      <c r="D18" s="4"/>
      <c r="E18" s="4"/>
    </row>
    <row r="19" spans="1:5" ht="22.2" x14ac:dyDescent="0.45">
      <c r="A19" s="22"/>
      <c r="B19" s="23"/>
      <c r="C19" s="22"/>
      <c r="D19" s="22"/>
      <c r="E19" s="22"/>
    </row>
    <row r="20" spans="1:5" ht="22.2" x14ac:dyDescent="0.45">
      <c r="A20" s="22"/>
      <c r="B20" s="23"/>
      <c r="C20" s="23"/>
      <c r="D20" s="23"/>
      <c r="E20" s="23"/>
    </row>
    <row r="21" spans="1:5" ht="22.2" x14ac:dyDescent="0.45">
      <c r="A21" s="22"/>
      <c r="B21" s="23"/>
      <c r="C21" s="22"/>
      <c r="D21" s="22"/>
      <c r="E21" s="22"/>
    </row>
    <row r="22" spans="1:5" ht="22.2" x14ac:dyDescent="0.45">
      <c r="A22" s="22"/>
      <c r="B22" s="23"/>
      <c r="C22" s="22"/>
      <c r="D22" s="22"/>
      <c r="E22" s="22"/>
    </row>
    <row r="23" spans="1:5" ht="22.2" x14ac:dyDescent="0.45">
      <c r="A23" s="22"/>
      <c r="B23" s="23"/>
      <c r="C23" s="22"/>
      <c r="D23" s="22"/>
      <c r="E23" s="22"/>
    </row>
    <row r="24" spans="1:5" ht="22.2" x14ac:dyDescent="0.45">
      <c r="A24" s="22"/>
      <c r="B24" s="23"/>
      <c r="C24" s="22"/>
      <c r="D24" s="22"/>
      <c r="E24" s="22"/>
    </row>
    <row r="25" spans="1:5" ht="22.2" x14ac:dyDescent="0.45">
      <c r="A25" s="22"/>
      <c r="B25" s="23"/>
      <c r="C25" s="22"/>
      <c r="D25" s="22"/>
      <c r="E25" s="22"/>
    </row>
    <row r="26" spans="1:5" ht="22.2" x14ac:dyDescent="0.45">
      <c r="A26" s="22"/>
      <c r="B26" s="23"/>
      <c r="C26" s="22"/>
      <c r="D26" s="22"/>
      <c r="E26" s="22"/>
    </row>
    <row r="27" spans="1:5" ht="22.2" x14ac:dyDescent="0.45">
      <c r="A27" s="22"/>
      <c r="B27" s="23"/>
      <c r="C27" s="22"/>
      <c r="D27" s="22"/>
      <c r="E27" s="22"/>
    </row>
    <row r="28" spans="1:5" ht="22.2" x14ac:dyDescent="0.45">
      <c r="A28" s="22"/>
      <c r="B28" s="23"/>
      <c r="C28" s="22"/>
      <c r="D28" s="22"/>
      <c r="E28" s="22"/>
    </row>
    <row r="29" spans="1:5" ht="22.2" x14ac:dyDescent="0.45">
      <c r="A29" s="22"/>
      <c r="B29" s="23"/>
      <c r="C29" s="22"/>
      <c r="D29" s="22"/>
      <c r="E29" s="22"/>
    </row>
    <row r="30" spans="1:5" ht="22.2" x14ac:dyDescent="0.45">
      <c r="A30" s="22"/>
      <c r="B30" s="23"/>
      <c r="C30" s="22"/>
      <c r="D30" s="22"/>
      <c r="E30" s="22"/>
    </row>
    <row r="31" spans="1:5" ht="22.2" x14ac:dyDescent="0.45">
      <c r="A31" s="22"/>
      <c r="B31" s="23"/>
      <c r="C31" s="22"/>
      <c r="D31" s="22"/>
      <c r="E31" s="22"/>
    </row>
    <row r="32" spans="1:5" ht="22.2" x14ac:dyDescent="0.45">
      <c r="A32" s="22"/>
      <c r="B32" s="23"/>
      <c r="C32" s="22"/>
      <c r="D32" s="22"/>
      <c r="E32" s="22"/>
    </row>
    <row r="33" spans="1:5" ht="22.2" x14ac:dyDescent="0.45">
      <c r="A33" s="22"/>
      <c r="B33" s="23"/>
      <c r="C33" s="22"/>
      <c r="D33" s="22"/>
      <c r="E33" s="22"/>
    </row>
    <row r="35" spans="1:5" ht="32.4" x14ac:dyDescent="0.45">
      <c r="B35" s="16"/>
      <c r="C35" s="16"/>
      <c r="D35" s="16"/>
      <c r="E35" s="15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FF6C-FA13-4B08-977B-D1A7366750AE}">
  <dimension ref="A2:L46"/>
  <sheetViews>
    <sheetView topLeftCell="A6" workbookViewId="0">
      <selection activeCell="L6" sqref="L6"/>
    </sheetView>
  </sheetViews>
  <sheetFormatPr defaultRowHeight="18" x14ac:dyDescent="0.45"/>
  <cols>
    <col min="1" max="1" width="43.19921875" customWidth="1"/>
    <col min="2" max="2" width="9.5" style="1" customWidth="1"/>
    <col min="4" max="4" width="10" bestFit="1" customWidth="1"/>
    <col min="5" max="5" width="15" customWidth="1"/>
    <col min="8" max="8" width="9.59765625" customWidth="1"/>
  </cols>
  <sheetData>
    <row r="2" spans="1:12" ht="28.8" x14ac:dyDescent="0.45">
      <c r="A2" s="13" t="s">
        <v>36</v>
      </c>
      <c r="B2" s="14"/>
    </row>
    <row r="3" spans="1:12" ht="22.2" x14ac:dyDescent="0.45">
      <c r="A3" s="4" t="s">
        <v>21</v>
      </c>
      <c r="B3" s="5"/>
      <c r="C3" s="4"/>
      <c r="D3" s="4"/>
      <c r="E3" s="4"/>
      <c r="G3" s="2"/>
      <c r="H3" s="3" t="s">
        <v>35</v>
      </c>
    </row>
    <row r="4" spans="1:12" ht="22.2" x14ac:dyDescent="0.45">
      <c r="A4" s="8" t="s">
        <v>1</v>
      </c>
      <c r="B4" s="7" t="s">
        <v>12</v>
      </c>
      <c r="C4" s="7" t="s">
        <v>16</v>
      </c>
      <c r="D4" s="7" t="s">
        <v>17</v>
      </c>
      <c r="E4" s="7" t="s">
        <v>18</v>
      </c>
    </row>
    <row r="5" spans="1:12" ht="22.2" x14ac:dyDescent="0.45">
      <c r="A5" s="8" t="s">
        <v>31</v>
      </c>
      <c r="B5" s="7" t="s">
        <v>32</v>
      </c>
      <c r="C5" s="12"/>
      <c r="D5" s="7"/>
      <c r="E5" s="7"/>
      <c r="J5" t="s">
        <v>53</v>
      </c>
      <c r="L5">
        <f>SUM(E10,E21,E32,E43)</f>
        <v>0</v>
      </c>
    </row>
    <row r="6" spans="1:12" ht="22.2" x14ac:dyDescent="0.45">
      <c r="A6" s="8" t="s">
        <v>27</v>
      </c>
      <c r="B6" s="7"/>
      <c r="C6" s="8"/>
      <c r="D6" s="8"/>
      <c r="E6" s="8">
        <f>E7+E8</f>
        <v>0</v>
      </c>
      <c r="J6" t="s">
        <v>54</v>
      </c>
      <c r="L6">
        <f>SUM(E13,E24,E35,E46)</f>
        <v>0</v>
      </c>
    </row>
    <row r="7" spans="1:12" ht="22.2" x14ac:dyDescent="0.45">
      <c r="A7" s="8" t="s">
        <v>30</v>
      </c>
      <c r="B7" s="7" t="s">
        <v>15</v>
      </c>
      <c r="C7" s="10">
        <v>1</v>
      </c>
      <c r="D7" s="9"/>
      <c r="E7" s="8">
        <f>1*D7</f>
        <v>0</v>
      </c>
    </row>
    <row r="8" spans="1:12" ht="22.2" x14ac:dyDescent="0.45">
      <c r="A8" s="11" t="s">
        <v>26</v>
      </c>
      <c r="B8" s="7" t="s">
        <v>13</v>
      </c>
      <c r="C8" s="10">
        <v>1</v>
      </c>
      <c r="D8" s="9"/>
      <c r="E8" s="8">
        <f>1*D8</f>
        <v>0</v>
      </c>
    </row>
    <row r="9" spans="1:12" ht="22.2" x14ac:dyDescent="0.45">
      <c r="A9" s="8" t="s">
        <v>20</v>
      </c>
      <c r="B9" s="7"/>
      <c r="C9" s="8"/>
      <c r="D9" s="8"/>
      <c r="E9" s="8">
        <f>ROUNDDOWN(E6*0.1,0)</f>
        <v>0</v>
      </c>
    </row>
    <row r="10" spans="1:12" ht="22.2" x14ac:dyDescent="0.45">
      <c r="A10" s="8" t="s">
        <v>28</v>
      </c>
      <c r="B10" s="7"/>
      <c r="C10" s="8"/>
      <c r="D10" s="8"/>
      <c r="E10" s="8">
        <f>E9+E6</f>
        <v>0</v>
      </c>
    </row>
    <row r="11" spans="1:12" ht="22.2" x14ac:dyDescent="0.45">
      <c r="A11" s="8" t="s">
        <v>34</v>
      </c>
      <c r="B11" s="7"/>
      <c r="C11" s="8"/>
      <c r="D11" s="8"/>
      <c r="E11" s="8">
        <f>ROUNDDOWN(E10/2,-3)</f>
        <v>0</v>
      </c>
    </row>
    <row r="12" spans="1:12" ht="22.2" x14ac:dyDescent="0.45">
      <c r="A12" s="8" t="s">
        <v>33</v>
      </c>
      <c r="B12" s="7"/>
      <c r="C12" s="8"/>
      <c r="D12" s="8"/>
      <c r="E12" s="8">
        <f>IF(C5&lt;100,0,IF(C5&lt;300,30000,IF(C5&lt;1000,50000,60000)))</f>
        <v>0</v>
      </c>
    </row>
    <row r="13" spans="1:12" ht="22.2" x14ac:dyDescent="0.45">
      <c r="A13" s="8" t="s">
        <v>29</v>
      </c>
      <c r="B13" s="7"/>
      <c r="C13" s="8"/>
      <c r="D13" s="8"/>
      <c r="E13" s="8">
        <f>IF(E11&lt;E12,E11,E12)</f>
        <v>0</v>
      </c>
    </row>
    <row r="14" spans="1:12" ht="22.2" x14ac:dyDescent="0.45">
      <c r="A14" s="4"/>
      <c r="B14" s="5"/>
      <c r="C14" s="4"/>
      <c r="D14" s="4"/>
      <c r="E14" s="4"/>
    </row>
    <row r="15" spans="1:12" ht="22.2" x14ac:dyDescent="0.45">
      <c r="A15" s="8" t="s">
        <v>1</v>
      </c>
      <c r="B15" s="7" t="s">
        <v>12</v>
      </c>
      <c r="C15" s="7" t="s">
        <v>16</v>
      </c>
      <c r="D15" s="7" t="s">
        <v>17</v>
      </c>
      <c r="E15" s="7" t="s">
        <v>18</v>
      </c>
    </row>
    <row r="16" spans="1:12" ht="22.2" x14ac:dyDescent="0.45">
      <c r="A16" s="8" t="s">
        <v>31</v>
      </c>
      <c r="B16" s="7" t="s">
        <v>32</v>
      </c>
      <c r="C16" s="12"/>
      <c r="D16" s="7"/>
      <c r="E16" s="7"/>
    </row>
    <row r="17" spans="1:5" ht="22.2" x14ac:dyDescent="0.45">
      <c r="A17" s="8" t="s">
        <v>27</v>
      </c>
      <c r="B17" s="7"/>
      <c r="C17" s="8"/>
      <c r="D17" s="8"/>
      <c r="E17" s="8">
        <f>E18+E19</f>
        <v>0</v>
      </c>
    </row>
    <row r="18" spans="1:5" ht="22.2" x14ac:dyDescent="0.45">
      <c r="A18" s="8" t="s">
        <v>30</v>
      </c>
      <c r="B18" s="7" t="s">
        <v>15</v>
      </c>
      <c r="C18" s="10">
        <v>1</v>
      </c>
      <c r="D18" s="9"/>
      <c r="E18" s="8">
        <f>1*D18</f>
        <v>0</v>
      </c>
    </row>
    <row r="19" spans="1:5" ht="22.2" x14ac:dyDescent="0.45">
      <c r="A19" s="11" t="s">
        <v>26</v>
      </c>
      <c r="B19" s="7" t="s">
        <v>13</v>
      </c>
      <c r="C19" s="10">
        <v>1</v>
      </c>
      <c r="D19" s="9"/>
      <c r="E19" s="8">
        <f>1*D19</f>
        <v>0</v>
      </c>
    </row>
    <row r="20" spans="1:5" ht="22.2" x14ac:dyDescent="0.45">
      <c r="A20" s="8" t="s">
        <v>20</v>
      </c>
      <c r="B20" s="7"/>
      <c r="C20" s="8"/>
      <c r="D20" s="8"/>
      <c r="E20" s="8">
        <f>ROUNDDOWN(E17*0.1,0)</f>
        <v>0</v>
      </c>
    </row>
    <row r="21" spans="1:5" ht="22.2" x14ac:dyDescent="0.45">
      <c r="A21" s="8" t="s">
        <v>28</v>
      </c>
      <c r="B21" s="7"/>
      <c r="C21" s="8"/>
      <c r="D21" s="8"/>
      <c r="E21" s="8">
        <f>E20+E17</f>
        <v>0</v>
      </c>
    </row>
    <row r="22" spans="1:5" ht="22.2" x14ac:dyDescent="0.45">
      <c r="A22" s="8" t="s">
        <v>34</v>
      </c>
      <c r="B22" s="7"/>
      <c r="C22" s="8"/>
      <c r="D22" s="8"/>
      <c r="E22" s="8">
        <f>ROUNDDOWN(E21/2,-3)</f>
        <v>0</v>
      </c>
    </row>
    <row r="23" spans="1:5" ht="22.2" x14ac:dyDescent="0.45">
      <c r="A23" s="8" t="s">
        <v>33</v>
      </c>
      <c r="B23" s="7"/>
      <c r="C23" s="8"/>
      <c r="D23" s="8"/>
      <c r="E23" s="8">
        <f>IF(C16&lt;100,0,IF(C16&lt;300,30000,IF(C16&lt;1000,50000,60000)))</f>
        <v>0</v>
      </c>
    </row>
    <row r="24" spans="1:5" ht="22.2" x14ac:dyDescent="0.45">
      <c r="A24" s="8" t="s">
        <v>29</v>
      </c>
      <c r="B24" s="7"/>
      <c r="C24" s="8"/>
      <c r="D24" s="8"/>
      <c r="E24" s="8">
        <f>IF(E22&lt;E23,E22,E23)</f>
        <v>0</v>
      </c>
    </row>
    <row r="26" spans="1:5" ht="22.2" x14ac:dyDescent="0.45">
      <c r="A26" s="8" t="s">
        <v>1</v>
      </c>
      <c r="B26" s="7" t="s">
        <v>12</v>
      </c>
      <c r="C26" s="7" t="s">
        <v>16</v>
      </c>
      <c r="D26" s="7" t="s">
        <v>17</v>
      </c>
      <c r="E26" s="7" t="s">
        <v>18</v>
      </c>
    </row>
    <row r="27" spans="1:5" ht="22.2" x14ac:dyDescent="0.45">
      <c r="A27" s="8" t="s">
        <v>31</v>
      </c>
      <c r="B27" s="7" t="s">
        <v>32</v>
      </c>
      <c r="C27" s="12"/>
      <c r="D27" s="7"/>
      <c r="E27" s="7"/>
    </row>
    <row r="28" spans="1:5" ht="22.2" x14ac:dyDescent="0.45">
      <c r="A28" s="8" t="s">
        <v>27</v>
      </c>
      <c r="B28" s="7"/>
      <c r="C28" s="8"/>
      <c r="D28" s="8"/>
      <c r="E28" s="8">
        <f>E29+E30</f>
        <v>0</v>
      </c>
    </row>
    <row r="29" spans="1:5" ht="22.2" x14ac:dyDescent="0.45">
      <c r="A29" s="8" t="s">
        <v>30</v>
      </c>
      <c r="B29" s="7" t="s">
        <v>15</v>
      </c>
      <c r="C29" s="10">
        <v>1</v>
      </c>
      <c r="D29" s="9"/>
      <c r="E29" s="8">
        <f>1*D29</f>
        <v>0</v>
      </c>
    </row>
    <row r="30" spans="1:5" ht="22.2" x14ac:dyDescent="0.45">
      <c r="A30" s="11" t="s">
        <v>26</v>
      </c>
      <c r="B30" s="7" t="s">
        <v>13</v>
      </c>
      <c r="C30" s="10">
        <v>1</v>
      </c>
      <c r="D30" s="9"/>
      <c r="E30" s="8">
        <f>1*D30</f>
        <v>0</v>
      </c>
    </row>
    <row r="31" spans="1:5" ht="22.2" x14ac:dyDescent="0.45">
      <c r="A31" s="8" t="s">
        <v>20</v>
      </c>
      <c r="B31" s="7"/>
      <c r="C31" s="8"/>
      <c r="D31" s="8"/>
      <c r="E31" s="8">
        <f>ROUNDDOWN(E28*0.1,0)</f>
        <v>0</v>
      </c>
    </row>
    <row r="32" spans="1:5" ht="22.2" x14ac:dyDescent="0.45">
      <c r="A32" s="8" t="s">
        <v>28</v>
      </c>
      <c r="B32" s="7"/>
      <c r="C32" s="8"/>
      <c r="D32" s="8"/>
      <c r="E32" s="8">
        <f>E31+E28</f>
        <v>0</v>
      </c>
    </row>
    <row r="33" spans="1:5" ht="22.2" x14ac:dyDescent="0.45">
      <c r="A33" s="8" t="s">
        <v>34</v>
      </c>
      <c r="B33" s="7"/>
      <c r="C33" s="8"/>
      <c r="D33" s="8"/>
      <c r="E33" s="8">
        <f>ROUNDDOWN(E32/2,-3)</f>
        <v>0</v>
      </c>
    </row>
    <row r="34" spans="1:5" ht="22.2" x14ac:dyDescent="0.45">
      <c r="A34" s="8" t="s">
        <v>33</v>
      </c>
      <c r="B34" s="7"/>
      <c r="C34" s="8"/>
      <c r="D34" s="8"/>
      <c r="E34" s="8">
        <f>IF(C27&lt;100,0,IF(C27&lt;300,30000,IF(C27&lt;1000,50000,60000)))</f>
        <v>0</v>
      </c>
    </row>
    <row r="35" spans="1:5" ht="22.2" x14ac:dyDescent="0.45">
      <c r="A35" s="8" t="s">
        <v>29</v>
      </c>
      <c r="B35" s="7"/>
      <c r="C35" s="8"/>
      <c r="D35" s="8"/>
      <c r="E35" s="8">
        <f>IF(E33&lt;E34,E33,E34)</f>
        <v>0</v>
      </c>
    </row>
    <row r="37" spans="1:5" ht="22.2" x14ac:dyDescent="0.45">
      <c r="A37" s="8" t="s">
        <v>1</v>
      </c>
      <c r="B37" s="7" t="s">
        <v>12</v>
      </c>
      <c r="C37" s="7" t="s">
        <v>16</v>
      </c>
      <c r="D37" s="7" t="s">
        <v>17</v>
      </c>
      <c r="E37" s="7" t="s">
        <v>18</v>
      </c>
    </row>
    <row r="38" spans="1:5" ht="22.2" x14ac:dyDescent="0.45">
      <c r="A38" s="8" t="s">
        <v>31</v>
      </c>
      <c r="B38" s="7" t="s">
        <v>32</v>
      </c>
      <c r="C38" s="12"/>
      <c r="D38" s="7"/>
      <c r="E38" s="7"/>
    </row>
    <row r="39" spans="1:5" ht="22.2" x14ac:dyDescent="0.45">
      <c r="A39" s="8" t="s">
        <v>27</v>
      </c>
      <c r="B39" s="7"/>
      <c r="C39" s="8"/>
      <c r="D39" s="8"/>
      <c r="E39" s="8">
        <f>E40+E41</f>
        <v>0</v>
      </c>
    </row>
    <row r="40" spans="1:5" ht="22.2" x14ac:dyDescent="0.45">
      <c r="A40" s="8" t="s">
        <v>30</v>
      </c>
      <c r="B40" s="7" t="s">
        <v>15</v>
      </c>
      <c r="C40" s="10">
        <v>1</v>
      </c>
      <c r="D40" s="9"/>
      <c r="E40" s="8">
        <f>1*D40</f>
        <v>0</v>
      </c>
    </row>
    <row r="41" spans="1:5" ht="22.2" x14ac:dyDescent="0.45">
      <c r="A41" s="11" t="s">
        <v>26</v>
      </c>
      <c r="B41" s="7" t="s">
        <v>13</v>
      </c>
      <c r="C41" s="10">
        <v>1</v>
      </c>
      <c r="D41" s="9"/>
      <c r="E41" s="8">
        <f>1*D41</f>
        <v>0</v>
      </c>
    </row>
    <row r="42" spans="1:5" ht="22.2" x14ac:dyDescent="0.45">
      <c r="A42" s="8" t="s">
        <v>20</v>
      </c>
      <c r="B42" s="7"/>
      <c r="C42" s="8"/>
      <c r="D42" s="8"/>
      <c r="E42" s="8">
        <f>ROUNDDOWN(E39*0.1,0)</f>
        <v>0</v>
      </c>
    </row>
    <row r="43" spans="1:5" ht="22.2" x14ac:dyDescent="0.45">
      <c r="A43" s="8" t="s">
        <v>28</v>
      </c>
      <c r="B43" s="7"/>
      <c r="C43" s="8"/>
      <c r="D43" s="8"/>
      <c r="E43" s="8">
        <f>E42+E39</f>
        <v>0</v>
      </c>
    </row>
    <row r="44" spans="1:5" ht="22.2" x14ac:dyDescent="0.45">
      <c r="A44" s="8" t="s">
        <v>34</v>
      </c>
      <c r="B44" s="7"/>
      <c r="C44" s="8"/>
      <c r="D44" s="8"/>
      <c r="E44" s="8">
        <f>ROUNDDOWN(E43/2,-3)</f>
        <v>0</v>
      </c>
    </row>
    <row r="45" spans="1:5" ht="22.2" x14ac:dyDescent="0.45">
      <c r="A45" s="8" t="s">
        <v>33</v>
      </c>
      <c r="B45" s="7"/>
      <c r="C45" s="8"/>
      <c r="D45" s="8"/>
      <c r="E45" s="8">
        <f>IF(C38&lt;100,0,IF(C38&lt;300,30000,IF(C38&lt;1000,50000,60000)))</f>
        <v>0</v>
      </c>
    </row>
    <row r="46" spans="1:5" ht="22.2" x14ac:dyDescent="0.45">
      <c r="A46" s="8" t="s">
        <v>29</v>
      </c>
      <c r="B46" s="7"/>
      <c r="C46" s="8"/>
      <c r="D46" s="8"/>
      <c r="E46" s="8">
        <f>IF(E44&lt;E45,E44,E45)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C35B-528E-4535-9A97-317E70CCB9EA}">
  <dimension ref="A2:L39"/>
  <sheetViews>
    <sheetView workbookViewId="0">
      <selection activeCell="L5" sqref="L5"/>
    </sheetView>
  </sheetViews>
  <sheetFormatPr defaultRowHeight="18" x14ac:dyDescent="0.45"/>
  <cols>
    <col min="1" max="1" width="41.796875" customWidth="1"/>
    <col min="5" max="5" width="14.296875" customWidth="1"/>
  </cols>
  <sheetData>
    <row r="2" spans="1:12" ht="22.2" x14ac:dyDescent="0.45">
      <c r="A2" s="4" t="s">
        <v>43</v>
      </c>
      <c r="B2" s="5"/>
      <c r="C2" s="4"/>
      <c r="D2" s="4"/>
      <c r="E2" s="4"/>
      <c r="G2" s="2"/>
      <c r="H2" t="s">
        <v>44</v>
      </c>
    </row>
    <row r="3" spans="1:12" ht="22.2" x14ac:dyDescent="0.45">
      <c r="A3" s="8" t="s">
        <v>1</v>
      </c>
      <c r="B3" s="7" t="s">
        <v>12</v>
      </c>
      <c r="C3" s="7" t="s">
        <v>16</v>
      </c>
      <c r="D3" s="7" t="s">
        <v>17</v>
      </c>
      <c r="E3" s="7" t="s">
        <v>18</v>
      </c>
    </row>
    <row r="4" spans="1:12" ht="22.2" x14ac:dyDescent="0.45">
      <c r="A4" s="11" t="s">
        <v>37</v>
      </c>
      <c r="B4" s="7" t="s">
        <v>39</v>
      </c>
      <c r="C4" s="9"/>
      <c r="D4" s="8"/>
      <c r="E4" s="8"/>
      <c r="I4" t="s">
        <v>22</v>
      </c>
      <c r="L4">
        <f>SUM(E12,E25,E38)</f>
        <v>0</v>
      </c>
    </row>
    <row r="5" spans="1:12" ht="22.2" x14ac:dyDescent="0.45">
      <c r="A5" s="11" t="s">
        <v>38</v>
      </c>
      <c r="B5" s="7" t="s">
        <v>15</v>
      </c>
      <c r="C5" s="10">
        <v>1</v>
      </c>
      <c r="D5" s="9"/>
      <c r="E5" s="8">
        <f>1*D5</f>
        <v>0</v>
      </c>
      <c r="I5" t="s">
        <v>54</v>
      </c>
      <c r="L5">
        <f>SUM(E13,E26,E39)</f>
        <v>0</v>
      </c>
    </row>
    <row r="6" spans="1:12" ht="22.2" x14ac:dyDescent="0.45">
      <c r="A6" s="11" t="s">
        <v>59</v>
      </c>
      <c r="B6" s="7" t="s">
        <v>13</v>
      </c>
      <c r="C6" s="10">
        <v>1</v>
      </c>
      <c r="D6" s="9"/>
      <c r="E6" s="8">
        <f>1*D6</f>
        <v>0</v>
      </c>
    </row>
    <row r="7" spans="1:12" ht="22.2" x14ac:dyDescent="0.45">
      <c r="A7" s="8" t="s">
        <v>11</v>
      </c>
      <c r="B7" s="7" t="s">
        <v>13</v>
      </c>
      <c r="C7" s="8"/>
      <c r="D7" s="8"/>
      <c r="E7" s="9"/>
    </row>
    <row r="8" spans="1:12" ht="22.2" x14ac:dyDescent="0.45">
      <c r="A8" s="8" t="s">
        <v>19</v>
      </c>
      <c r="B8" s="7"/>
      <c r="C8" s="8"/>
      <c r="D8" s="8"/>
      <c r="E8" s="10">
        <f>E5+E6</f>
        <v>0</v>
      </c>
    </row>
    <row r="9" spans="1:12" ht="22.2" x14ac:dyDescent="0.45">
      <c r="A9" s="8" t="s">
        <v>20</v>
      </c>
      <c r="B9" s="7"/>
      <c r="C9" s="8"/>
      <c r="D9" s="8"/>
      <c r="E9" s="8">
        <f>ROUNDDOWN((E8+E7)*0.1,0)</f>
        <v>0</v>
      </c>
    </row>
    <row r="10" spans="1:12" ht="22.2" x14ac:dyDescent="0.45">
      <c r="A10" s="8" t="s">
        <v>41</v>
      </c>
      <c r="B10" s="7"/>
      <c r="C10" s="8"/>
      <c r="D10" s="8"/>
      <c r="E10" s="8">
        <f>E7+E8+E9</f>
        <v>0</v>
      </c>
    </row>
    <row r="11" spans="1:12" ht="22.2" x14ac:dyDescent="0.45">
      <c r="A11" s="10" t="s">
        <v>40</v>
      </c>
      <c r="B11" s="17"/>
      <c r="C11" s="17"/>
      <c r="D11" s="17"/>
      <c r="E11" s="8">
        <f>IF(ROUNDDOWN(E10/2,-3)&lt;8000,ROUNDDOWN(E10/2,-3),8000)</f>
        <v>0</v>
      </c>
    </row>
    <row r="12" spans="1:12" ht="26.4" x14ac:dyDescent="0.45">
      <c r="A12" s="10" t="s">
        <v>55</v>
      </c>
      <c r="B12" s="17"/>
      <c r="C12" s="17"/>
      <c r="D12" s="17"/>
      <c r="E12" s="18">
        <f>E10*C4</f>
        <v>0</v>
      </c>
    </row>
    <row r="13" spans="1:12" ht="22.2" x14ac:dyDescent="0.45">
      <c r="A13" s="10" t="s">
        <v>42</v>
      </c>
      <c r="B13" s="17"/>
      <c r="C13" s="17"/>
      <c r="D13" s="17"/>
      <c r="E13" s="8">
        <f>E11*C4</f>
        <v>0</v>
      </c>
    </row>
    <row r="15" spans="1:12" ht="22.2" x14ac:dyDescent="0.45">
      <c r="A15" s="4" t="s">
        <v>45</v>
      </c>
      <c r="B15" s="5"/>
      <c r="C15" s="4"/>
      <c r="D15" s="4"/>
      <c r="E15" s="4"/>
    </row>
    <row r="16" spans="1:12" ht="22.2" x14ac:dyDescent="0.45">
      <c r="A16" s="8" t="s">
        <v>1</v>
      </c>
      <c r="B16" s="7" t="s">
        <v>12</v>
      </c>
      <c r="C16" s="7" t="s">
        <v>16</v>
      </c>
      <c r="D16" s="7" t="s">
        <v>17</v>
      </c>
      <c r="E16" s="7" t="s">
        <v>18</v>
      </c>
    </row>
    <row r="17" spans="1:5" ht="22.2" x14ac:dyDescent="0.45">
      <c r="A17" s="11" t="s">
        <v>47</v>
      </c>
      <c r="B17" s="7" t="s">
        <v>48</v>
      </c>
      <c r="C17" s="9"/>
      <c r="D17" s="8"/>
      <c r="E17" s="8"/>
    </row>
    <row r="18" spans="1:5" ht="22.2" x14ac:dyDescent="0.45">
      <c r="A18" s="11" t="s">
        <v>46</v>
      </c>
      <c r="B18" s="19" t="s">
        <v>48</v>
      </c>
      <c r="C18" s="10">
        <v>1</v>
      </c>
      <c r="D18" s="9"/>
      <c r="E18" s="8">
        <f>1*D18</f>
        <v>0</v>
      </c>
    </row>
    <row r="19" spans="1:5" ht="22.2" x14ac:dyDescent="0.45">
      <c r="A19" s="11" t="s">
        <v>60</v>
      </c>
      <c r="B19" s="7" t="s">
        <v>13</v>
      </c>
      <c r="C19" s="10">
        <v>1</v>
      </c>
      <c r="D19" s="9"/>
      <c r="E19" s="8">
        <f>1*D19</f>
        <v>0</v>
      </c>
    </row>
    <row r="20" spans="1:5" ht="22.2" x14ac:dyDescent="0.45">
      <c r="A20" s="8" t="s">
        <v>11</v>
      </c>
      <c r="B20" s="7" t="s">
        <v>13</v>
      </c>
      <c r="C20" s="8"/>
      <c r="D20" s="8"/>
      <c r="E20" s="9"/>
    </row>
    <row r="21" spans="1:5" ht="22.2" x14ac:dyDescent="0.45">
      <c r="A21" s="8" t="s">
        <v>19</v>
      </c>
      <c r="B21" s="7"/>
      <c r="C21" s="8"/>
      <c r="D21" s="8"/>
      <c r="E21" s="10">
        <f>E18+E19</f>
        <v>0</v>
      </c>
    </row>
    <row r="22" spans="1:5" ht="22.2" x14ac:dyDescent="0.45">
      <c r="A22" s="8" t="s">
        <v>20</v>
      </c>
      <c r="B22" s="7"/>
      <c r="C22" s="8"/>
      <c r="D22" s="8"/>
      <c r="E22" s="8">
        <f>ROUNDDOWN((E21+E20)*0.1,0)</f>
        <v>0</v>
      </c>
    </row>
    <row r="23" spans="1:5" ht="22.2" x14ac:dyDescent="0.45">
      <c r="A23" s="8" t="s">
        <v>49</v>
      </c>
      <c r="B23" s="7"/>
      <c r="C23" s="8"/>
      <c r="D23" s="8"/>
      <c r="E23" s="8">
        <f>E20+E21+E22</f>
        <v>0</v>
      </c>
    </row>
    <row r="24" spans="1:5" ht="22.2" x14ac:dyDescent="0.45">
      <c r="A24" s="10" t="s">
        <v>50</v>
      </c>
      <c r="B24" s="17"/>
      <c r="C24" s="17"/>
      <c r="D24" s="17"/>
      <c r="E24" s="8">
        <f>IF(ROUNDDOWN(E23/2,-3)&lt;8000,ROUNDDOWN(E23/2,-3),8000)</f>
        <v>0</v>
      </c>
    </row>
    <row r="25" spans="1:5" ht="26.4" x14ac:dyDescent="0.45">
      <c r="A25" s="10" t="s">
        <v>22</v>
      </c>
      <c r="B25" s="17"/>
      <c r="C25" s="17"/>
      <c r="D25" s="17"/>
      <c r="E25" s="18">
        <f>E23*C17</f>
        <v>0</v>
      </c>
    </row>
    <row r="26" spans="1:5" ht="22.2" x14ac:dyDescent="0.45">
      <c r="A26" s="10" t="s">
        <v>42</v>
      </c>
      <c r="B26" s="17"/>
      <c r="C26" s="17"/>
      <c r="D26" s="17"/>
      <c r="E26" s="8">
        <f>E24*C17</f>
        <v>0</v>
      </c>
    </row>
    <row r="28" spans="1:5" ht="22.2" x14ac:dyDescent="0.45">
      <c r="A28" s="4" t="s">
        <v>51</v>
      </c>
      <c r="B28" s="5"/>
      <c r="C28" s="4"/>
      <c r="D28" s="4"/>
      <c r="E28" s="4"/>
    </row>
    <row r="29" spans="1:5" ht="22.2" x14ac:dyDescent="0.45">
      <c r="A29" s="8" t="s">
        <v>1</v>
      </c>
      <c r="B29" s="7" t="s">
        <v>12</v>
      </c>
      <c r="C29" s="7" t="s">
        <v>16</v>
      </c>
      <c r="D29" s="7" t="s">
        <v>17</v>
      </c>
      <c r="E29" s="7" t="s">
        <v>18</v>
      </c>
    </row>
    <row r="30" spans="1:5" ht="22.2" x14ac:dyDescent="0.45">
      <c r="A30" s="11" t="s">
        <v>47</v>
      </c>
      <c r="B30" s="7" t="s">
        <v>48</v>
      </c>
      <c r="C30" s="9"/>
      <c r="D30" s="8"/>
      <c r="E30" s="8"/>
    </row>
    <row r="31" spans="1:5" ht="22.2" x14ac:dyDescent="0.45">
      <c r="A31" s="11" t="s">
        <v>46</v>
      </c>
      <c r="B31" s="19" t="s">
        <v>48</v>
      </c>
      <c r="C31" s="10">
        <v>1</v>
      </c>
      <c r="D31" s="9"/>
      <c r="E31" s="8">
        <f>1*D31</f>
        <v>0</v>
      </c>
    </row>
    <row r="32" spans="1:5" ht="22.2" x14ac:dyDescent="0.45">
      <c r="A32" s="11" t="s">
        <v>61</v>
      </c>
      <c r="B32" s="7" t="s">
        <v>13</v>
      </c>
      <c r="C32" s="10">
        <v>1</v>
      </c>
      <c r="D32" s="9"/>
      <c r="E32" s="8">
        <f>1*D32</f>
        <v>0</v>
      </c>
    </row>
    <row r="33" spans="1:5" ht="22.2" x14ac:dyDescent="0.45">
      <c r="A33" s="8" t="s">
        <v>11</v>
      </c>
      <c r="B33" s="7" t="s">
        <v>13</v>
      </c>
      <c r="C33" s="8"/>
      <c r="D33" s="8"/>
      <c r="E33" s="9"/>
    </row>
    <row r="34" spans="1:5" ht="22.2" x14ac:dyDescent="0.45">
      <c r="A34" s="8" t="s">
        <v>19</v>
      </c>
      <c r="B34" s="7"/>
      <c r="C34" s="8"/>
      <c r="D34" s="8"/>
      <c r="E34" s="10">
        <f>E31+E32</f>
        <v>0</v>
      </c>
    </row>
    <row r="35" spans="1:5" ht="22.2" x14ac:dyDescent="0.45">
      <c r="A35" s="8" t="s">
        <v>20</v>
      </c>
      <c r="B35" s="7"/>
      <c r="C35" s="8"/>
      <c r="D35" s="8"/>
      <c r="E35" s="8">
        <f>ROUNDDOWN((E34+E33)*0.1,0)</f>
        <v>0</v>
      </c>
    </row>
    <row r="36" spans="1:5" ht="22.2" x14ac:dyDescent="0.45">
      <c r="A36" s="8" t="s">
        <v>49</v>
      </c>
      <c r="B36" s="7"/>
      <c r="C36" s="8"/>
      <c r="D36" s="8"/>
      <c r="E36" s="8">
        <f>E33+E34+E35</f>
        <v>0</v>
      </c>
    </row>
    <row r="37" spans="1:5" ht="22.2" x14ac:dyDescent="0.45">
      <c r="A37" s="10" t="s">
        <v>50</v>
      </c>
      <c r="B37" s="17"/>
      <c r="C37" s="17"/>
      <c r="D37" s="17"/>
      <c r="E37" s="8">
        <f>IF(ROUNDDOWN(E36/2,-3)&lt;8000,ROUNDDOWN(E36/2,-3),8000)</f>
        <v>0</v>
      </c>
    </row>
    <row r="38" spans="1:5" ht="26.4" x14ac:dyDescent="0.45">
      <c r="A38" s="10" t="s">
        <v>22</v>
      </c>
      <c r="B38" s="17"/>
      <c r="C38" s="17"/>
      <c r="D38" s="17"/>
      <c r="E38" s="18">
        <f>E36*C30</f>
        <v>0</v>
      </c>
    </row>
    <row r="39" spans="1:5" ht="22.2" x14ac:dyDescent="0.45">
      <c r="A39" s="10" t="s">
        <v>42</v>
      </c>
      <c r="B39" s="17"/>
      <c r="C39" s="17"/>
      <c r="D39" s="17"/>
      <c r="E39" s="8">
        <f>E37*C30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Sheet1</vt:lpstr>
      <vt:lpstr>浄化槽</vt:lpstr>
      <vt:lpstr>雨水タンク </vt:lpstr>
      <vt:lpstr>雨水浸透施設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2026-01-13T04:48:23Z</dcterms:created>
  <dcterms:modified xsi:type="dcterms:W3CDTF">2026-03-06T01:56:01Z</dcterms:modified>
</cp:coreProperties>
</file>