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11-1福祉・介護職員処遇改善加算関係\令和６年度処遇改善加算\05（市→事業者）実績報告通知\"/>
    </mc:Choice>
  </mc:AlternateContent>
  <xr:revisionPtr revIDLastSave="0" documentId="13_ncr:1_{709C57C8-E09F-461B-9371-BB21BB55C548}" xr6:coauthVersionLast="36" xr6:coauthVersionMax="47" xr10:uidLastSave="{00000000-0000-0000-0000-000000000000}"/>
  <bookViews>
    <workbookView xWindow="-108" yWindow="-108" windowWidth="23256" windowHeight="12576"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AC9" i="3" l="1"/>
  <c r="Y9" i="3"/>
  <c r="Q9" i="3"/>
  <c r="M9" i="3"/>
  <c r="J105" i="3" s="1"/>
  <c r="J106" i="3" s="1"/>
  <c r="I9" i="3"/>
  <c r="O105" i="3" l="1"/>
  <c r="AK26" i="3"/>
  <c r="N18" i="3"/>
  <c r="AK64" i="7"/>
  <c r="AK70" i="3"/>
  <c r="Y102" i="3"/>
  <c r="Y7" i="3"/>
  <c r="E102" i="3"/>
  <c r="W108" i="3"/>
  <c r="AK63" i="3"/>
  <c r="AK54" i="3"/>
  <c r="U9" i="7"/>
  <c r="Y103" i="3"/>
  <c r="H64" i="3"/>
  <c r="H66" i="3"/>
  <c r="H67" i="3"/>
  <c r="AK48" i="3"/>
  <c r="Y105" i="3"/>
  <c r="AD1" i="3" l="1"/>
  <c r="M8" i="3" l="1"/>
  <c r="I9" i="7" s="1"/>
  <c r="Q8" i="3"/>
  <c r="M9" i="7" s="1"/>
  <c r="I8" i="3"/>
  <c r="E9" i="7" s="1"/>
  <c r="R98" i="3"/>
  <c r="AD108" i="3" s="1"/>
  <c r="T5" i="7"/>
  <c r="Y104" i="3" l="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E105" i="3" l="1"/>
  <c r="E104" i="3" l="1"/>
  <c r="J103" i="3"/>
  <c r="O103" i="3"/>
  <c r="T105" i="3" l="1"/>
  <c r="N12" i="3" s="1"/>
  <c r="E106" i="3"/>
  <c r="O104" i="3"/>
  <c r="O106" i="3"/>
  <c r="J104"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<sst xmlns="http://schemas.openxmlformats.org/spreadsheetml/2006/main" count="3975" uniqueCount="2032">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</sst>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5">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38" fontId="30" fillId="0" borderId="0" xfId="1" applyFont="1" applyFill="1" applyBorder="1" applyAlignment="1" applyProtection="1"/>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0" borderId="4" xfId="1" applyFont="1" applyFill="1" applyBorder="1" applyAlignment="1" applyProtection="1">
      <alignment horizontal="right" shrinkToFit="1"/>
    </xf>
    <xf numFmtId="38" fontId="30" fillId="0" borderId="0"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76300" y="13865802"/>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76300" y="15939655"/>
              <a:ext cx="140277" cy="249381"/>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60960</xdr:colOff>
      <xdr:row>48</xdr:row>
      <xdr:rowOff>30480</xdr:rowOff>
    </xdr:from>
    <xdr:to>
      <xdr:col>1</xdr:col>
      <xdr:colOff>259080</xdr:colOff>
      <xdr:row>48</xdr:row>
      <xdr:rowOff>274320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60960</xdr:colOff>
      <xdr:row>49</xdr:row>
      <xdr:rowOff>30480</xdr:rowOff>
    </xdr:from>
    <xdr:to>
      <xdr:col>1</xdr:col>
      <xdr:colOff>259080</xdr:colOff>
      <xdr:row>49</xdr:row>
      <xdr:rowOff>274320</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2034" y="1812546"/>
          <a:ext cx="949308" cy="228323"/>
          <a:chOff x="4568512" y="1786233"/>
          <a:chExt cx="930414" cy="249165"/>
        </a:xfrm>
      </xdr:grpSpPr>
      <xdr:sp macro="" textlink="">
        <xdr:nvSpPr>
          <xdr:cNvPr id="1066" name="Option Button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4568512" y="1786233"/>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Option Button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5197666" y="1786568"/>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0208" y="4042619"/>
          <a:ext cx="199849" cy="397889"/>
          <a:chOff x="387950" y="4144031"/>
          <a:chExt cx="206654" cy="411146"/>
        </a:xfrm>
      </xdr:grpSpPr>
      <xdr:sp macro="" textlink="">
        <xdr:nvSpPr>
          <xdr:cNvPr id="1069" name="Option Button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387950" y="4144031"/>
            <a:ext cx="206654" cy="243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Option Button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391512" y="4308323"/>
            <a:ext cx="201612" cy="246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5472" y="4587586"/>
          <a:ext cx="243456" cy="396799"/>
          <a:chOff x="455287" y="4815868"/>
          <a:chExt cx="252352" cy="412473"/>
        </a:xfrm>
      </xdr:grpSpPr>
      <xdr:sp macro="" textlink="">
        <xdr:nvSpPr>
          <xdr:cNvPr id="1077" name="Option Button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456171" y="4815868"/>
            <a:ext cx="251468"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Option Button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455287" y="4980691"/>
            <a:ext cx="249546"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6373" y="5489344"/>
          <a:ext cx="242556" cy="407324"/>
          <a:chOff x="395212" y="5648284"/>
          <a:chExt cx="251462" cy="422927"/>
        </a:xfrm>
      </xdr:grpSpPr>
      <xdr:sp macro="" textlink="">
        <xdr:nvSpPr>
          <xdr:cNvPr id="1082" name="Option Button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396237" y="5648284"/>
            <a:ext cx="247648"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Option Button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395212" y="5823561"/>
            <a:ext cx="25146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3628" y="6060500"/>
          <a:ext cx="200547" cy="403452"/>
          <a:chOff x="457188" y="6349384"/>
          <a:chExt cx="209554" cy="418893"/>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461001" y="6349384"/>
            <a:ext cx="205741"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457188" y="6520627"/>
            <a:ext cx="201931"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xdr:twoCellAnchor editAs="oneCell">
    <xdr:from>
      <xdr:col>0</xdr:col>
      <xdr:colOff>60960</xdr:colOff>
      <xdr:row>49</xdr:row>
      <xdr:rowOff>297180</xdr:rowOff>
    </xdr:from>
    <xdr:to>
      <xdr:col>1</xdr:col>
      <xdr:colOff>259080</xdr:colOff>
      <xdr:row>51</xdr:row>
      <xdr:rowOff>30481</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60960</xdr:colOff>
      <xdr:row>50</xdr:row>
      <xdr:rowOff>175260</xdr:rowOff>
    </xdr:from>
    <xdr:to>
      <xdr:col>1</xdr:col>
      <xdr:colOff>259080</xdr:colOff>
      <xdr:row>52</xdr:row>
      <xdr:rowOff>22860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76300" y="13865802"/>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76300" y="15939655"/>
              <a:ext cx="140277" cy="249381"/>
              <a:chOff x="9239" y="107537"/>
              <a:chExt cx="2190" cy="12573"/>
            </a:xfrm>
          </xdr:grpSpPr>
        </xdr:grpSp>
        <xdr:clientData/>
      </xdr:twoCellAnchor>
    </mc:Choice>
    <mc:Fallback/>
  </mc:AlternateContent>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70</xdr:row>
      <xdr:rowOff>137160</xdr:rowOff>
    </xdr:from>
    <xdr:to>
      <xdr:col>6</xdr:col>
      <xdr:colOff>22860</xdr:colOff>
      <xdr:row>72</xdr:row>
      <xdr:rowOff>22859</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121920</xdr:colOff>
      <xdr:row>71</xdr:row>
      <xdr:rowOff>160020</xdr:rowOff>
    </xdr:from>
    <xdr:to>
      <xdr:col>6</xdr:col>
      <xdr:colOff>7620</xdr:colOff>
      <xdr:row>73</xdr:row>
      <xdr:rowOff>7620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72</xdr:row>
      <xdr:rowOff>152400</xdr:rowOff>
    </xdr:from>
    <xdr:to>
      <xdr:col>6</xdr:col>
      <xdr:colOff>22860</xdr:colOff>
      <xdr:row>74</xdr:row>
      <xdr:rowOff>22861</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75</xdr:row>
      <xdr:rowOff>144780</xdr:rowOff>
    </xdr:from>
    <xdr:to>
      <xdr:col>6</xdr:col>
      <xdr:colOff>22860</xdr:colOff>
      <xdr:row>77</xdr:row>
      <xdr:rowOff>22859</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77</xdr:row>
      <xdr:rowOff>152400</xdr:rowOff>
    </xdr:from>
    <xdr:to>
      <xdr:col>6</xdr:col>
      <xdr:colOff>22860</xdr:colOff>
      <xdr:row>79</xdr:row>
      <xdr:rowOff>30481</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83</xdr:row>
      <xdr:rowOff>45720</xdr:rowOff>
    </xdr:from>
    <xdr:to>
      <xdr:col>6</xdr:col>
      <xdr:colOff>22860</xdr:colOff>
      <xdr:row>83</xdr:row>
      <xdr:rowOff>259080</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84</xdr:row>
      <xdr:rowOff>68580</xdr:rowOff>
    </xdr:from>
    <xdr:to>
      <xdr:col>6</xdr:col>
      <xdr:colOff>22860</xdr:colOff>
      <xdr:row>84</xdr:row>
      <xdr:rowOff>274320</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84</xdr:row>
      <xdr:rowOff>274320</xdr:rowOff>
    </xdr:from>
    <xdr:to>
      <xdr:col>6</xdr:col>
      <xdr:colOff>22860</xdr:colOff>
      <xdr:row>86</xdr:row>
      <xdr:rowOff>38100</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85</xdr:row>
      <xdr:rowOff>144780</xdr:rowOff>
    </xdr:from>
    <xdr:to>
      <xdr:col>6</xdr:col>
      <xdr:colOff>22860</xdr:colOff>
      <xdr:row>87</xdr:row>
      <xdr:rowOff>30480</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86</xdr:row>
      <xdr:rowOff>160020</xdr:rowOff>
    </xdr:from>
    <xdr:to>
      <xdr:col>6</xdr:col>
      <xdr:colOff>22860</xdr:colOff>
      <xdr:row>88</xdr:row>
      <xdr:rowOff>30480</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88</xdr:row>
      <xdr:rowOff>45720</xdr:rowOff>
    </xdr:from>
    <xdr:to>
      <xdr:col>6</xdr:col>
      <xdr:colOff>22860</xdr:colOff>
      <xdr:row>88</xdr:row>
      <xdr:rowOff>259080</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88</xdr:row>
      <xdr:rowOff>289560</xdr:rowOff>
    </xdr:from>
    <xdr:to>
      <xdr:col>6</xdr:col>
      <xdr:colOff>22860</xdr:colOff>
      <xdr:row>89</xdr:row>
      <xdr:rowOff>190500</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144780</xdr:colOff>
      <xdr:row>89</xdr:row>
      <xdr:rowOff>144780</xdr:rowOff>
    </xdr:from>
    <xdr:to>
      <xdr:col>6</xdr:col>
      <xdr:colOff>30480</xdr:colOff>
      <xdr:row>90</xdr:row>
      <xdr:rowOff>83820</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91</xdr:row>
      <xdr:rowOff>38100</xdr:rowOff>
    </xdr:from>
    <xdr:to>
      <xdr:col>6</xdr:col>
      <xdr:colOff>22860</xdr:colOff>
      <xdr:row>91</xdr:row>
      <xdr:rowOff>259080</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91</xdr:row>
      <xdr:rowOff>266700</xdr:rowOff>
    </xdr:from>
    <xdr:to>
      <xdr:col>6</xdr:col>
      <xdr:colOff>22860</xdr:colOff>
      <xdr:row>93</xdr:row>
      <xdr:rowOff>45720</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92</xdr:row>
      <xdr:rowOff>144780</xdr:rowOff>
    </xdr:from>
    <xdr:to>
      <xdr:col>6</xdr:col>
      <xdr:colOff>22860</xdr:colOff>
      <xdr:row>94</xdr:row>
      <xdr:rowOff>7619</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93</xdr:row>
      <xdr:rowOff>144780</xdr:rowOff>
    </xdr:from>
    <xdr:to>
      <xdr:col>6</xdr:col>
      <xdr:colOff>22860</xdr:colOff>
      <xdr:row>95</xdr:row>
      <xdr:rowOff>7620</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17371" y="112271"/>
          <a:ext cx="5871440" cy="1569293"/>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twoCellAnchor editAs="oneCell">
    <xdr:from>
      <xdr:col>4</xdr:col>
      <xdr:colOff>137160</xdr:colOff>
      <xdr:row>81</xdr:row>
      <xdr:rowOff>152400</xdr:rowOff>
    </xdr:from>
    <xdr:to>
      <xdr:col>6</xdr:col>
      <xdr:colOff>22860</xdr:colOff>
      <xdr:row>83</xdr:row>
      <xdr:rowOff>30480</xdr:rowOff>
    </xdr:to>
    <xdr:sp macro="" textlink="">
      <xdr:nvSpPr>
        <xdr:cNvPr id="1135"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76300" y="13865802"/>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76300" y="15939655"/>
              <a:ext cx="140277" cy="2493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76300" y="11049000"/>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76300" y="15939655"/>
              <a:ext cx="140277" cy="1731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76300" y="11049000"/>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76300" y="15939655"/>
              <a:ext cx="140277" cy="1731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76300" y="11049000"/>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76300" y="13865802"/>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76300" y="15939655"/>
              <a:ext cx="140277" cy="2493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76300" y="13865802"/>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76300" y="15939655"/>
              <a:ext cx="140277" cy="2493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1</xdr:col>
          <xdr:colOff>259080</xdr:colOff>
          <xdr:row>48</xdr:row>
          <xdr:rowOff>274320</xdr:rowOff>
        </xdr:to>
        <xdr:sp macro="" textlink="">
          <xdr:nvSpPr>
            <xdr:cNvPr id="33" name="Check Box 40" hidden="1">
              <a:extLst>
                <a:ext uri="{63B3BB69-23CF-44E3-9099-C40C66FF867C}">
                  <a14:compatExt spid="_x0000_s1064"/>
                </a:ext>
                <a:ext uri="{FF2B5EF4-FFF2-40B4-BE49-F238E27FC236}">
                  <a16:creationId xmlns:a16="http://schemas.microsoft.com/office/drawing/2014/main" id="{9A9BD119-D564-43A2-A5DB-8DDFE28ADF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1</xdr:col>
          <xdr:colOff>259080</xdr:colOff>
          <xdr:row>49</xdr:row>
          <xdr:rowOff>274320</xdr:rowOff>
        </xdr:to>
        <xdr:sp macro="" textlink="">
          <xdr:nvSpPr>
            <xdr:cNvPr id="34" name="Check Box 41" hidden="1">
              <a:extLst>
                <a:ext uri="{63B3BB69-23CF-44E3-9099-C40C66FF867C}">
                  <a14:compatExt spid="_x0000_s1065"/>
                </a:ext>
                <a:ext uri="{FF2B5EF4-FFF2-40B4-BE49-F238E27FC236}">
                  <a16:creationId xmlns:a16="http://schemas.microsoft.com/office/drawing/2014/main" id="{A5CBB566-3FB5-4EFC-BB61-4547DD768A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6</xdr:row>
          <xdr:rowOff>281940</xdr:rowOff>
        </xdr:from>
        <xdr:to>
          <xdr:col>25</xdr:col>
          <xdr:colOff>121920</xdr:colOff>
          <xdr:row>8</xdr:row>
          <xdr:rowOff>22860</xdr:rowOff>
        </xdr:to>
        <xdr:sp macro="" textlink="">
          <xdr:nvSpPr>
            <xdr:cNvPr id="35" name="Option Button 42" hidden="1">
              <a:extLst>
                <a:ext uri="{63B3BB69-23CF-44E3-9099-C40C66FF867C}">
                  <a14:compatExt spid="_x0000_s1066"/>
                </a:ext>
                <a:ext uri="{FF2B5EF4-FFF2-40B4-BE49-F238E27FC236}">
                  <a16:creationId xmlns:a16="http://schemas.microsoft.com/office/drawing/2014/main" id="{3540F016-F6C0-45C0-B680-9A5204883C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6</xdr:row>
          <xdr:rowOff>281940</xdr:rowOff>
        </xdr:from>
        <xdr:to>
          <xdr:col>29</xdr:col>
          <xdr:colOff>129540</xdr:colOff>
          <xdr:row>8</xdr:row>
          <xdr:rowOff>22860</xdr:rowOff>
        </xdr:to>
        <xdr:sp macro="" textlink="">
          <xdr:nvSpPr>
            <xdr:cNvPr id="36" name="Option Button 43" hidden="1">
              <a:extLst>
                <a:ext uri="{63B3BB69-23CF-44E3-9099-C40C66FF867C}">
                  <a14:compatExt spid="_x0000_s1067"/>
                </a:ext>
                <a:ext uri="{FF2B5EF4-FFF2-40B4-BE49-F238E27FC236}">
                  <a16:creationId xmlns:a16="http://schemas.microsoft.com/office/drawing/2014/main" id="{F9128D35-1E2B-473C-B77C-D60EEA2BD4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40" name="Group Box 44" hidden="1">
              <a:extLst>
                <a:ext uri="{63B3BB69-23CF-44E3-9099-C40C66FF867C}">
                  <a14:compatExt spid="_x0000_s1068"/>
                </a:ext>
                <a:ext uri="{FF2B5EF4-FFF2-40B4-BE49-F238E27FC236}">
                  <a16:creationId xmlns:a16="http://schemas.microsoft.com/office/drawing/2014/main" id="{C940AE3E-AD4D-46A6-9344-2274F4510AC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27</xdr:row>
          <xdr:rowOff>137160</xdr:rowOff>
        </xdr:from>
        <xdr:to>
          <xdr:col>4</xdr:col>
          <xdr:colOff>7620</xdr:colOff>
          <xdr:row>29</xdr:row>
          <xdr:rowOff>38100</xdr:rowOff>
        </xdr:to>
        <xdr:sp macro="" textlink="">
          <xdr:nvSpPr>
            <xdr:cNvPr id="41" name="Option Button 45" hidden="1">
              <a:extLst>
                <a:ext uri="{63B3BB69-23CF-44E3-9099-C40C66FF867C}">
                  <a14:compatExt spid="_x0000_s1069"/>
                </a:ext>
                <a:ext uri="{FF2B5EF4-FFF2-40B4-BE49-F238E27FC236}">
                  <a16:creationId xmlns:a16="http://schemas.microsoft.com/office/drawing/2014/main" id="{7F1D6A52-2202-4E64-8B0D-F0C9FFF9C2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129540</xdr:rowOff>
        </xdr:from>
        <xdr:to>
          <xdr:col>4</xdr:col>
          <xdr:colOff>7620</xdr:colOff>
          <xdr:row>30</xdr:row>
          <xdr:rowOff>38100</xdr:rowOff>
        </xdr:to>
        <xdr:sp macro="" textlink="">
          <xdr:nvSpPr>
            <xdr:cNvPr id="42" name="Option Button 46" hidden="1">
              <a:extLst>
                <a:ext uri="{63B3BB69-23CF-44E3-9099-C40C66FF867C}">
                  <a14:compatExt spid="_x0000_s1070"/>
                </a:ext>
                <a:ext uri="{FF2B5EF4-FFF2-40B4-BE49-F238E27FC236}">
                  <a16:creationId xmlns:a16="http://schemas.microsoft.com/office/drawing/2014/main" id="{87B4034A-0D99-4030-BDEE-D06E5E0290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43" name="Group Box 47" hidden="1">
              <a:extLst>
                <a:ext uri="{63B3BB69-23CF-44E3-9099-C40C66FF867C}">
                  <a14:compatExt spid="_x0000_s1071"/>
                </a:ext>
                <a:ext uri="{FF2B5EF4-FFF2-40B4-BE49-F238E27FC236}">
                  <a16:creationId xmlns:a16="http://schemas.microsoft.com/office/drawing/2014/main" id="{0273D91E-E4F7-45B0-9D11-7723A8A2C5A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31</xdr:row>
          <xdr:rowOff>137160</xdr:rowOff>
        </xdr:from>
        <xdr:to>
          <xdr:col>4</xdr:col>
          <xdr:colOff>60960</xdr:colOff>
          <xdr:row>33</xdr:row>
          <xdr:rowOff>38100</xdr:rowOff>
        </xdr:to>
        <xdr:sp macro="" textlink="">
          <xdr:nvSpPr>
            <xdr:cNvPr id="44" name="Option Button 53" hidden="1">
              <a:extLst>
                <a:ext uri="{63B3BB69-23CF-44E3-9099-C40C66FF867C}">
                  <a14:compatExt spid="_x0000_s1077"/>
                </a:ext>
                <a:ext uri="{FF2B5EF4-FFF2-40B4-BE49-F238E27FC236}">
                  <a16:creationId xmlns:a16="http://schemas.microsoft.com/office/drawing/2014/main" id="{F3A821B4-9675-4A3D-90B6-0B846E41AF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121920</xdr:rowOff>
        </xdr:from>
        <xdr:to>
          <xdr:col>4</xdr:col>
          <xdr:colOff>60960</xdr:colOff>
          <xdr:row>34</xdr:row>
          <xdr:rowOff>30480</xdr:rowOff>
        </xdr:to>
        <xdr:sp macro="" textlink="">
          <xdr:nvSpPr>
            <xdr:cNvPr id="45" name="Option Button 54" hidden="1">
              <a:extLst>
                <a:ext uri="{63B3BB69-23CF-44E3-9099-C40C66FF867C}">
                  <a14:compatExt spid="_x0000_s1078"/>
                </a:ext>
                <a:ext uri="{FF2B5EF4-FFF2-40B4-BE49-F238E27FC236}">
                  <a16:creationId xmlns:a16="http://schemas.microsoft.com/office/drawing/2014/main" id="{43AFF705-5D6C-41A1-A0CC-EB0680A104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46" name="Group Box 55" hidden="1">
              <a:extLst>
                <a:ext uri="{63B3BB69-23CF-44E3-9099-C40C66FF867C}">
                  <a14:compatExt spid="_x0000_s1079"/>
                </a:ext>
                <a:ext uri="{FF2B5EF4-FFF2-40B4-BE49-F238E27FC236}">
                  <a16:creationId xmlns:a16="http://schemas.microsoft.com/office/drawing/2014/main" id="{5277BB8F-2FBC-4ADD-955A-8761538BD9B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37</xdr:row>
          <xdr:rowOff>129540</xdr:rowOff>
        </xdr:from>
        <xdr:to>
          <xdr:col>4</xdr:col>
          <xdr:colOff>60960</xdr:colOff>
          <xdr:row>39</xdr:row>
          <xdr:rowOff>30480</xdr:rowOff>
        </xdr:to>
        <xdr:sp macro="" textlink="">
          <xdr:nvSpPr>
            <xdr:cNvPr id="47" name="Option Button 58" hidden="1">
              <a:extLst>
                <a:ext uri="{63B3BB69-23CF-44E3-9099-C40C66FF867C}">
                  <a14:compatExt spid="_x0000_s1082"/>
                </a:ext>
                <a:ext uri="{FF2B5EF4-FFF2-40B4-BE49-F238E27FC236}">
                  <a16:creationId xmlns:a16="http://schemas.microsoft.com/office/drawing/2014/main" id="{23847B17-3508-40F3-8AD1-597B8E703E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38</xdr:row>
          <xdr:rowOff>129540</xdr:rowOff>
        </xdr:from>
        <xdr:to>
          <xdr:col>4</xdr:col>
          <xdr:colOff>60960</xdr:colOff>
          <xdr:row>40</xdr:row>
          <xdr:rowOff>38100</xdr:rowOff>
        </xdr:to>
        <xdr:sp macro="" textlink="">
          <xdr:nvSpPr>
            <xdr:cNvPr id="48" name="Option Button 59" hidden="1">
              <a:extLst>
                <a:ext uri="{63B3BB69-23CF-44E3-9099-C40C66FF867C}">
                  <a14:compatExt spid="_x0000_s1083"/>
                </a:ext>
                <a:ext uri="{FF2B5EF4-FFF2-40B4-BE49-F238E27FC236}">
                  <a16:creationId xmlns:a16="http://schemas.microsoft.com/office/drawing/2014/main" id="{69635697-F14F-4BDE-A727-0182F92CE4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49" name="Group Box 60" hidden="1">
              <a:extLst>
                <a:ext uri="{63B3BB69-23CF-44E3-9099-C40C66FF867C}">
                  <a14:compatExt spid="_x0000_s1084"/>
                </a:ext>
                <a:ext uri="{FF2B5EF4-FFF2-40B4-BE49-F238E27FC236}">
                  <a16:creationId xmlns:a16="http://schemas.microsoft.com/office/drawing/2014/main" id="{C5F17177-6879-45D5-A0EF-451AB6168FA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121920</xdr:rowOff>
        </xdr:from>
        <xdr:to>
          <xdr:col>4</xdr:col>
          <xdr:colOff>15240</xdr:colOff>
          <xdr:row>43</xdr:row>
          <xdr:rowOff>30480</xdr:rowOff>
        </xdr:to>
        <xdr:sp macro="" textlink="">
          <xdr:nvSpPr>
            <xdr:cNvPr id="50" name="Option Button 62" hidden="1">
              <a:extLst>
                <a:ext uri="{63B3BB69-23CF-44E3-9099-C40C66FF867C}">
                  <a14:compatExt spid="_x0000_s1086"/>
                </a:ext>
                <a:ext uri="{FF2B5EF4-FFF2-40B4-BE49-F238E27FC236}">
                  <a16:creationId xmlns:a16="http://schemas.microsoft.com/office/drawing/2014/main" id="{4E0D8D53-1A3E-44D3-82B5-767412ADD7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121920</xdr:rowOff>
        </xdr:from>
        <xdr:to>
          <xdr:col>4</xdr:col>
          <xdr:colOff>7620</xdr:colOff>
          <xdr:row>44</xdr:row>
          <xdr:rowOff>30480</xdr:rowOff>
        </xdr:to>
        <xdr:sp macro="" textlink="">
          <xdr:nvSpPr>
            <xdr:cNvPr id="51" name="Option Button 63" hidden="1">
              <a:extLst>
                <a:ext uri="{63B3BB69-23CF-44E3-9099-C40C66FF867C}">
                  <a14:compatExt spid="_x0000_s1087"/>
                </a:ext>
                <a:ext uri="{FF2B5EF4-FFF2-40B4-BE49-F238E27FC236}">
                  <a16:creationId xmlns:a16="http://schemas.microsoft.com/office/drawing/2014/main" id="{3D4FEF6C-37F6-4381-B62A-C725C10E4D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52" name="Group Box 64" hidden="1">
              <a:extLst>
                <a:ext uri="{63B3BB69-23CF-44E3-9099-C40C66FF867C}">
                  <a14:compatExt spid="_x0000_s1088"/>
                </a:ext>
                <a:ext uri="{FF2B5EF4-FFF2-40B4-BE49-F238E27FC236}">
                  <a16:creationId xmlns:a16="http://schemas.microsoft.com/office/drawing/2014/main" id="{8CE288B6-570C-40D0-BF59-E62107F1C9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1</xdr:col>
          <xdr:colOff>259080</xdr:colOff>
          <xdr:row>51</xdr:row>
          <xdr:rowOff>30481</xdr:rowOff>
        </xdr:to>
        <xdr:sp macro="" textlink="">
          <xdr:nvSpPr>
            <xdr:cNvPr id="53" name="Check Box 65" hidden="1">
              <a:extLst>
                <a:ext uri="{63B3BB69-23CF-44E3-9099-C40C66FF867C}">
                  <a14:compatExt spid="_x0000_s1089"/>
                </a:ext>
                <a:ext uri="{FF2B5EF4-FFF2-40B4-BE49-F238E27FC236}">
                  <a16:creationId xmlns:a16="http://schemas.microsoft.com/office/drawing/2014/main" id="{433FD1BA-35AF-43A7-9F28-5D0867E638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1</xdr:col>
          <xdr:colOff>259080</xdr:colOff>
          <xdr:row>52</xdr:row>
          <xdr:rowOff>22860</xdr:rowOff>
        </xdr:to>
        <xdr:sp macro="" textlink="">
          <xdr:nvSpPr>
            <xdr:cNvPr id="54" name="Check Box 66" hidden="1">
              <a:extLst>
                <a:ext uri="{63B3BB69-23CF-44E3-9099-C40C66FF867C}">
                  <a14:compatExt spid="_x0000_s1090"/>
                </a:ext>
                <a:ext uri="{FF2B5EF4-FFF2-40B4-BE49-F238E27FC236}">
                  <a16:creationId xmlns:a16="http://schemas.microsoft.com/office/drawing/2014/main" id="{D9EC4A2B-1E6A-432A-ACF0-6DFE24924D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55" name="Check Box 67" hidden="1">
              <a:extLst>
                <a:ext uri="{63B3BB69-23CF-44E3-9099-C40C66FF867C}">
                  <a14:compatExt spid="_x0000_s1091"/>
                </a:ext>
                <a:ext uri="{FF2B5EF4-FFF2-40B4-BE49-F238E27FC236}">
                  <a16:creationId xmlns:a16="http://schemas.microsoft.com/office/drawing/2014/main" id="{60562526-F63A-4BF0-B89E-50E80E050A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22859</xdr:rowOff>
        </xdr:to>
        <xdr:sp macro="" textlink="">
          <xdr:nvSpPr>
            <xdr:cNvPr id="56" name="Check Box 68" hidden="1">
              <a:extLst>
                <a:ext uri="{63B3BB69-23CF-44E3-9099-C40C66FF867C}">
                  <a14:compatExt spid="_x0000_s1092"/>
                </a:ext>
                <a:ext uri="{FF2B5EF4-FFF2-40B4-BE49-F238E27FC236}">
                  <a16:creationId xmlns:a16="http://schemas.microsoft.com/office/drawing/2014/main" id="{7EBB83AD-721B-4371-9E4A-EB29CDD90B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71</xdr:row>
          <xdr:rowOff>160020</xdr:rowOff>
        </xdr:from>
        <xdr:to>
          <xdr:col>6</xdr:col>
          <xdr:colOff>7620</xdr:colOff>
          <xdr:row>73</xdr:row>
          <xdr:rowOff>7620</xdr:rowOff>
        </xdr:to>
        <xdr:sp macro="" textlink="">
          <xdr:nvSpPr>
            <xdr:cNvPr id="57" name="Check Box 69" hidden="1">
              <a:extLst>
                <a:ext uri="{63B3BB69-23CF-44E3-9099-C40C66FF867C}">
                  <a14:compatExt spid="_x0000_s1093"/>
                </a:ext>
                <a:ext uri="{FF2B5EF4-FFF2-40B4-BE49-F238E27FC236}">
                  <a16:creationId xmlns:a16="http://schemas.microsoft.com/office/drawing/2014/main" id="{D06E6CEF-685E-444B-B81A-B331EAE09F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152400</xdr:rowOff>
        </xdr:from>
        <xdr:to>
          <xdr:col>6</xdr:col>
          <xdr:colOff>22860</xdr:colOff>
          <xdr:row>74</xdr:row>
          <xdr:rowOff>22861</xdr:rowOff>
        </xdr:to>
        <xdr:sp macro="" textlink="">
          <xdr:nvSpPr>
            <xdr:cNvPr id="58" name="Check Box 70" hidden="1">
              <a:extLst>
                <a:ext uri="{63B3BB69-23CF-44E3-9099-C40C66FF867C}">
                  <a14:compatExt spid="_x0000_s1094"/>
                </a:ext>
                <a:ext uri="{FF2B5EF4-FFF2-40B4-BE49-F238E27FC236}">
                  <a16:creationId xmlns:a16="http://schemas.microsoft.com/office/drawing/2014/main" id="{B189F83A-F483-4035-8DD4-D230DF3F51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59" name="Check Box 71" hidden="1">
              <a:extLst>
                <a:ext uri="{63B3BB69-23CF-44E3-9099-C40C66FF867C}">
                  <a14:compatExt spid="_x0000_s1095"/>
                </a:ext>
                <a:ext uri="{FF2B5EF4-FFF2-40B4-BE49-F238E27FC236}">
                  <a16:creationId xmlns:a16="http://schemas.microsoft.com/office/drawing/2014/main" id="{E5E60093-C25E-482C-88AB-6585F539BA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60" name="Check Box 72" hidden="1">
              <a:extLst>
                <a:ext uri="{63B3BB69-23CF-44E3-9099-C40C66FF867C}">
                  <a14:compatExt spid="_x0000_s1096"/>
                </a:ext>
                <a:ext uri="{FF2B5EF4-FFF2-40B4-BE49-F238E27FC236}">
                  <a16:creationId xmlns:a16="http://schemas.microsoft.com/office/drawing/2014/main" id="{863A35E4-8957-4985-B6E7-0EE33FCC5F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22859</xdr:rowOff>
        </xdr:to>
        <xdr:sp macro="" textlink="">
          <xdr:nvSpPr>
            <xdr:cNvPr id="61" name="Check Box 73" hidden="1">
              <a:extLst>
                <a:ext uri="{63B3BB69-23CF-44E3-9099-C40C66FF867C}">
                  <a14:compatExt spid="_x0000_s1097"/>
                </a:ext>
                <a:ext uri="{FF2B5EF4-FFF2-40B4-BE49-F238E27FC236}">
                  <a16:creationId xmlns:a16="http://schemas.microsoft.com/office/drawing/2014/main" id="{63817B7B-9F56-431E-BFC1-03B3D16A94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62" name="Check Box 74" hidden="1">
              <a:extLst>
                <a:ext uri="{63B3BB69-23CF-44E3-9099-C40C66FF867C}">
                  <a14:compatExt spid="_x0000_s1098"/>
                </a:ext>
                <a:ext uri="{FF2B5EF4-FFF2-40B4-BE49-F238E27FC236}">
                  <a16:creationId xmlns:a16="http://schemas.microsoft.com/office/drawing/2014/main" id="{3074EC51-B305-488A-878C-BD9C435179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30481</xdr:rowOff>
        </xdr:to>
        <xdr:sp macro="" textlink="">
          <xdr:nvSpPr>
            <xdr:cNvPr id="63" name="Check Box 75" hidden="1">
              <a:extLst>
                <a:ext uri="{63B3BB69-23CF-44E3-9099-C40C66FF867C}">
                  <a14:compatExt spid="_x0000_s1099"/>
                </a:ext>
                <a:ext uri="{FF2B5EF4-FFF2-40B4-BE49-F238E27FC236}">
                  <a16:creationId xmlns:a16="http://schemas.microsoft.com/office/drawing/2014/main" id="{FD5A9BCE-5321-49BD-91A0-D9DC255124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024" name="Check Box 76" hidden="1">
              <a:extLst>
                <a:ext uri="{63B3BB69-23CF-44E3-9099-C40C66FF867C}">
                  <a14:compatExt spid="_x0000_s1100"/>
                </a:ext>
                <a:ext uri="{FF2B5EF4-FFF2-40B4-BE49-F238E27FC236}">
                  <a16:creationId xmlns:a16="http://schemas.microsoft.com/office/drawing/2014/main" id="{B3B6A993-3C0D-45C5-957A-F4846340CE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025" name="Check Box 77" hidden="1">
              <a:extLst>
                <a:ext uri="{63B3BB69-23CF-44E3-9099-C40C66FF867C}">
                  <a14:compatExt spid="_x0000_s1101"/>
                </a:ext>
                <a:ext uri="{FF2B5EF4-FFF2-40B4-BE49-F238E27FC236}">
                  <a16:creationId xmlns:a16="http://schemas.microsoft.com/office/drawing/2014/main" id="{18772A1D-D14A-45A4-BF55-53A34D32FC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026" name="Check Box 78" hidden="1">
              <a:extLst>
                <a:ext uri="{63B3BB69-23CF-44E3-9099-C40C66FF867C}">
                  <a14:compatExt spid="_x0000_s1102"/>
                </a:ext>
                <a:ext uri="{FF2B5EF4-FFF2-40B4-BE49-F238E27FC236}">
                  <a16:creationId xmlns:a16="http://schemas.microsoft.com/office/drawing/2014/main" id="{384B1A9A-46AF-4703-9350-EFF0924D7B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45720</xdr:rowOff>
        </xdr:from>
        <xdr:to>
          <xdr:col>6</xdr:col>
          <xdr:colOff>22860</xdr:colOff>
          <xdr:row>83</xdr:row>
          <xdr:rowOff>259080</xdr:rowOff>
        </xdr:to>
        <xdr:sp macro="" textlink="">
          <xdr:nvSpPr>
            <xdr:cNvPr id="1027" name="Check Box 79" hidden="1">
              <a:extLst>
                <a:ext uri="{63B3BB69-23CF-44E3-9099-C40C66FF867C}">
                  <a14:compatExt spid="_x0000_s1103"/>
                </a:ext>
                <a:ext uri="{FF2B5EF4-FFF2-40B4-BE49-F238E27FC236}">
                  <a16:creationId xmlns:a16="http://schemas.microsoft.com/office/drawing/2014/main" id="{742DEC21-39DA-42F3-BC81-C77FF97EF3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68580</xdr:rowOff>
        </xdr:from>
        <xdr:to>
          <xdr:col>6</xdr:col>
          <xdr:colOff>22860</xdr:colOff>
          <xdr:row>84</xdr:row>
          <xdr:rowOff>274320</xdr:rowOff>
        </xdr:to>
        <xdr:sp macro="" textlink="">
          <xdr:nvSpPr>
            <xdr:cNvPr id="1028" name="Check Box 80" hidden="1">
              <a:extLst>
                <a:ext uri="{63B3BB69-23CF-44E3-9099-C40C66FF867C}">
                  <a14:compatExt spid="_x0000_s1104"/>
                </a:ext>
                <a:ext uri="{FF2B5EF4-FFF2-40B4-BE49-F238E27FC236}">
                  <a16:creationId xmlns:a16="http://schemas.microsoft.com/office/drawing/2014/main" id="{64660586-52F6-47B1-9C70-339E06E08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274320</xdr:rowOff>
        </xdr:from>
        <xdr:to>
          <xdr:col>6</xdr:col>
          <xdr:colOff>22860</xdr:colOff>
          <xdr:row>86</xdr:row>
          <xdr:rowOff>38100</xdr:rowOff>
        </xdr:to>
        <xdr:sp macro="" textlink="">
          <xdr:nvSpPr>
            <xdr:cNvPr id="1029" name="Check Box 81" hidden="1">
              <a:extLst>
                <a:ext uri="{63B3BB69-23CF-44E3-9099-C40C66FF867C}">
                  <a14:compatExt spid="_x0000_s1105"/>
                </a:ext>
                <a:ext uri="{FF2B5EF4-FFF2-40B4-BE49-F238E27FC236}">
                  <a16:creationId xmlns:a16="http://schemas.microsoft.com/office/drawing/2014/main" id="{22188858-4396-42C4-9622-64A98275C7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144780</xdr:rowOff>
        </xdr:from>
        <xdr:to>
          <xdr:col>6</xdr:col>
          <xdr:colOff>22860</xdr:colOff>
          <xdr:row>87</xdr:row>
          <xdr:rowOff>30480</xdr:rowOff>
        </xdr:to>
        <xdr:sp macro="" textlink="">
          <xdr:nvSpPr>
            <xdr:cNvPr id="1030" name="Check Box 82" hidden="1">
              <a:extLst>
                <a:ext uri="{63B3BB69-23CF-44E3-9099-C40C66FF867C}">
                  <a14:compatExt spid="_x0000_s1106"/>
                </a:ext>
                <a:ext uri="{FF2B5EF4-FFF2-40B4-BE49-F238E27FC236}">
                  <a16:creationId xmlns:a16="http://schemas.microsoft.com/office/drawing/2014/main" id="{9D5D2638-0F3A-4867-8639-24746E8343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160020</xdr:rowOff>
        </xdr:from>
        <xdr:to>
          <xdr:col>6</xdr:col>
          <xdr:colOff>22860</xdr:colOff>
          <xdr:row>88</xdr:row>
          <xdr:rowOff>30480</xdr:rowOff>
        </xdr:to>
        <xdr:sp macro="" textlink="">
          <xdr:nvSpPr>
            <xdr:cNvPr id="1031" name="Check Box 83" hidden="1">
              <a:extLst>
                <a:ext uri="{63B3BB69-23CF-44E3-9099-C40C66FF867C}">
                  <a14:compatExt spid="_x0000_s1107"/>
                </a:ext>
                <a:ext uri="{FF2B5EF4-FFF2-40B4-BE49-F238E27FC236}">
                  <a16:creationId xmlns:a16="http://schemas.microsoft.com/office/drawing/2014/main" id="{7C43D7EA-39B8-428E-BC85-5DC594C7D7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45720</xdr:rowOff>
        </xdr:from>
        <xdr:to>
          <xdr:col>6</xdr:col>
          <xdr:colOff>22860</xdr:colOff>
          <xdr:row>88</xdr:row>
          <xdr:rowOff>259080</xdr:rowOff>
        </xdr:to>
        <xdr:sp macro="" textlink="">
          <xdr:nvSpPr>
            <xdr:cNvPr id="1032" name="Check Box 84" hidden="1">
              <a:extLst>
                <a:ext uri="{63B3BB69-23CF-44E3-9099-C40C66FF867C}">
                  <a14:compatExt spid="_x0000_s1108"/>
                </a:ext>
                <a:ext uri="{FF2B5EF4-FFF2-40B4-BE49-F238E27FC236}">
                  <a16:creationId xmlns:a16="http://schemas.microsoft.com/office/drawing/2014/main" id="{61205674-5F9D-472E-9B5A-FFEF58F0E3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289560</xdr:rowOff>
        </xdr:from>
        <xdr:to>
          <xdr:col>6</xdr:col>
          <xdr:colOff>22860</xdr:colOff>
          <xdr:row>89</xdr:row>
          <xdr:rowOff>190500</xdr:rowOff>
        </xdr:to>
        <xdr:sp macro="" textlink="">
          <xdr:nvSpPr>
            <xdr:cNvPr id="1033" name="Check Box 85" hidden="1">
              <a:extLst>
                <a:ext uri="{63B3BB69-23CF-44E3-9099-C40C66FF867C}">
                  <a14:compatExt spid="_x0000_s1109"/>
                </a:ext>
                <a:ext uri="{FF2B5EF4-FFF2-40B4-BE49-F238E27FC236}">
                  <a16:creationId xmlns:a16="http://schemas.microsoft.com/office/drawing/2014/main" id="{4EF30C97-8DEC-44C6-B2F3-3825B12862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89</xdr:row>
          <xdr:rowOff>144780</xdr:rowOff>
        </xdr:from>
        <xdr:to>
          <xdr:col>6</xdr:col>
          <xdr:colOff>30480</xdr:colOff>
          <xdr:row>90</xdr:row>
          <xdr:rowOff>83820</xdr:rowOff>
        </xdr:to>
        <xdr:sp macro="" textlink="">
          <xdr:nvSpPr>
            <xdr:cNvPr id="1034" name="Check Box 86" hidden="1">
              <a:extLst>
                <a:ext uri="{63B3BB69-23CF-44E3-9099-C40C66FF867C}">
                  <a14:compatExt spid="_x0000_s1110"/>
                </a:ext>
                <a:ext uri="{FF2B5EF4-FFF2-40B4-BE49-F238E27FC236}">
                  <a16:creationId xmlns:a16="http://schemas.microsoft.com/office/drawing/2014/main" id="{BAE218AF-E29C-4F2E-9DD8-510E26DD43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38100</xdr:rowOff>
        </xdr:from>
        <xdr:to>
          <xdr:col>6</xdr:col>
          <xdr:colOff>22860</xdr:colOff>
          <xdr:row>91</xdr:row>
          <xdr:rowOff>259080</xdr:rowOff>
        </xdr:to>
        <xdr:sp macro="" textlink="">
          <xdr:nvSpPr>
            <xdr:cNvPr id="1035" name="Check Box 88" hidden="1">
              <a:extLst>
                <a:ext uri="{63B3BB69-23CF-44E3-9099-C40C66FF867C}">
                  <a14:compatExt spid="_x0000_s1112"/>
                </a:ext>
                <a:ext uri="{FF2B5EF4-FFF2-40B4-BE49-F238E27FC236}">
                  <a16:creationId xmlns:a16="http://schemas.microsoft.com/office/drawing/2014/main" id="{6D3E6119-0D3C-46DC-952E-E7DB2A14E4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266700</xdr:rowOff>
        </xdr:from>
        <xdr:to>
          <xdr:col>6</xdr:col>
          <xdr:colOff>22860</xdr:colOff>
          <xdr:row>93</xdr:row>
          <xdr:rowOff>45720</xdr:rowOff>
        </xdr:to>
        <xdr:sp macro="" textlink="">
          <xdr:nvSpPr>
            <xdr:cNvPr id="1036" name="Check Box 89" hidden="1">
              <a:extLst>
                <a:ext uri="{63B3BB69-23CF-44E3-9099-C40C66FF867C}">
                  <a14:compatExt spid="_x0000_s1113"/>
                </a:ext>
                <a:ext uri="{FF2B5EF4-FFF2-40B4-BE49-F238E27FC236}">
                  <a16:creationId xmlns:a16="http://schemas.microsoft.com/office/drawing/2014/main" id="{341F31DC-F65C-4852-8995-CF8DEF8EFB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7619</xdr:rowOff>
        </xdr:to>
        <xdr:sp macro="" textlink="">
          <xdr:nvSpPr>
            <xdr:cNvPr id="1037" name="Check Box 90" hidden="1">
              <a:extLst>
                <a:ext uri="{63B3BB69-23CF-44E3-9099-C40C66FF867C}">
                  <a14:compatExt spid="_x0000_s1114"/>
                </a:ext>
                <a:ext uri="{FF2B5EF4-FFF2-40B4-BE49-F238E27FC236}">
                  <a16:creationId xmlns:a16="http://schemas.microsoft.com/office/drawing/2014/main" id="{74858A39-B361-4537-9C78-7FA4564D07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93</xdr:row>
          <xdr:rowOff>144780</xdr:rowOff>
        </xdr:from>
        <xdr:to>
          <xdr:col>6</xdr:col>
          <xdr:colOff>22860</xdr:colOff>
          <xdr:row>95</xdr:row>
          <xdr:rowOff>7620</xdr:rowOff>
        </xdr:to>
        <xdr:sp macro="" textlink="">
          <xdr:nvSpPr>
            <xdr:cNvPr id="1038" name="Check Box 91" hidden="1">
              <a:extLst>
                <a:ext uri="{63B3BB69-23CF-44E3-9099-C40C66FF867C}">
                  <a14:compatExt spid="_x0000_s1115"/>
                </a:ext>
                <a:ext uri="{FF2B5EF4-FFF2-40B4-BE49-F238E27FC236}">
                  <a16:creationId xmlns:a16="http://schemas.microsoft.com/office/drawing/2014/main" id="{1947D90C-0A2C-4C64-A2AF-576F922A4A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152400</xdr:rowOff>
        </xdr:from>
        <xdr:to>
          <xdr:col>6</xdr:col>
          <xdr:colOff>22860</xdr:colOff>
          <xdr:row>83</xdr:row>
          <xdr:rowOff>30480</xdr:rowOff>
        </xdr:to>
        <xdr:sp macro="" textlink="">
          <xdr:nvSpPr>
            <xdr:cNvPr id="1039" name="Check Box 111" hidden="1">
              <a:extLst>
                <a:ext uri="{63B3BB69-23CF-44E3-9099-C40C66FF867C}">
                  <a14:compatExt spid="_x0000_s1135"/>
                </a:ext>
                <a:ext uri="{FF2B5EF4-FFF2-40B4-BE49-F238E27FC236}">
                  <a16:creationId xmlns:a16="http://schemas.microsoft.com/office/drawing/2014/main" id="{A4C7FD4B-5E40-4932-B5DF-3CDBE111FA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xdr:twoCellAnchor editAs="oneCell">
    <xdr:from>
      <xdr:col>4</xdr:col>
      <xdr:colOff>137160</xdr:colOff>
      <xdr:row>63</xdr:row>
      <xdr:rowOff>152400</xdr:rowOff>
    </xdr:from>
    <xdr:to>
      <xdr:col>6</xdr:col>
      <xdr:colOff>22860</xdr:colOff>
      <xdr:row>65</xdr:row>
      <xdr:rowOff>22860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64</xdr:row>
      <xdr:rowOff>152400</xdr:rowOff>
    </xdr:from>
    <xdr:to>
      <xdr:col>6</xdr:col>
      <xdr:colOff>22860</xdr:colOff>
      <xdr:row>66</xdr:row>
      <xdr:rowOff>22860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66</xdr:row>
      <xdr:rowOff>22860</xdr:rowOff>
    </xdr:from>
    <xdr:to>
      <xdr:col>6</xdr:col>
      <xdr:colOff>22860</xdr:colOff>
      <xdr:row>66</xdr:row>
      <xdr:rowOff>228600</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66</xdr:row>
      <xdr:rowOff>251460</xdr:rowOff>
    </xdr:from>
    <xdr:to>
      <xdr:col>6</xdr:col>
      <xdr:colOff>22860</xdr:colOff>
      <xdr:row>68</xdr:row>
      <xdr:rowOff>22860</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68</xdr:row>
      <xdr:rowOff>99060</xdr:rowOff>
    </xdr:from>
    <xdr:to>
      <xdr:col>6</xdr:col>
      <xdr:colOff>22860</xdr:colOff>
      <xdr:row>68</xdr:row>
      <xdr:rowOff>304800</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68</xdr:row>
      <xdr:rowOff>381000</xdr:rowOff>
    </xdr:from>
    <xdr:to>
      <xdr:col>6</xdr:col>
      <xdr:colOff>22860</xdr:colOff>
      <xdr:row>70</xdr:row>
      <xdr:rowOff>22860</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69</xdr:row>
      <xdr:rowOff>144780</xdr:rowOff>
    </xdr:from>
    <xdr:to>
      <xdr:col>6</xdr:col>
      <xdr:colOff>22860</xdr:colOff>
      <xdr:row>71</xdr:row>
      <xdr:rowOff>22860</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70</xdr:row>
      <xdr:rowOff>152400</xdr:rowOff>
    </xdr:from>
    <xdr:to>
      <xdr:col>6</xdr:col>
      <xdr:colOff>22860</xdr:colOff>
      <xdr:row>72</xdr:row>
      <xdr:rowOff>22860</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71</xdr:row>
      <xdr:rowOff>152400</xdr:rowOff>
    </xdr:from>
    <xdr:to>
      <xdr:col>6</xdr:col>
      <xdr:colOff>22860</xdr:colOff>
      <xdr:row>73</xdr:row>
      <xdr:rowOff>30480</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73</xdr:row>
      <xdr:rowOff>68580</xdr:rowOff>
    </xdr:from>
    <xdr:to>
      <xdr:col>6</xdr:col>
      <xdr:colOff>22860</xdr:colOff>
      <xdr:row>73</xdr:row>
      <xdr:rowOff>274320</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73</xdr:row>
      <xdr:rowOff>312420</xdr:rowOff>
    </xdr:from>
    <xdr:to>
      <xdr:col>6</xdr:col>
      <xdr:colOff>22860</xdr:colOff>
      <xdr:row>75</xdr:row>
      <xdr:rowOff>30480</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74</xdr:row>
      <xdr:rowOff>152400</xdr:rowOff>
    </xdr:from>
    <xdr:to>
      <xdr:col>6</xdr:col>
      <xdr:colOff>22860</xdr:colOff>
      <xdr:row>76</xdr:row>
      <xdr:rowOff>30480</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77</xdr:row>
      <xdr:rowOff>45720</xdr:rowOff>
    </xdr:from>
    <xdr:to>
      <xdr:col>6</xdr:col>
      <xdr:colOff>22860</xdr:colOff>
      <xdr:row>77</xdr:row>
      <xdr:rowOff>259080</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78</xdr:row>
      <xdr:rowOff>68580</xdr:rowOff>
    </xdr:from>
    <xdr:to>
      <xdr:col>6</xdr:col>
      <xdr:colOff>22860</xdr:colOff>
      <xdr:row>78</xdr:row>
      <xdr:rowOff>266700</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78</xdr:row>
      <xdr:rowOff>312420</xdr:rowOff>
    </xdr:from>
    <xdr:to>
      <xdr:col>6</xdr:col>
      <xdr:colOff>22860</xdr:colOff>
      <xdr:row>80</xdr:row>
      <xdr:rowOff>30480</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79</xdr:row>
      <xdr:rowOff>144780</xdr:rowOff>
    </xdr:from>
    <xdr:to>
      <xdr:col>6</xdr:col>
      <xdr:colOff>22860</xdr:colOff>
      <xdr:row>81</xdr:row>
      <xdr:rowOff>30480</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81</xdr:row>
      <xdr:rowOff>38100</xdr:rowOff>
    </xdr:from>
    <xdr:to>
      <xdr:col>6</xdr:col>
      <xdr:colOff>22860</xdr:colOff>
      <xdr:row>81</xdr:row>
      <xdr:rowOff>259080</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82</xdr:row>
      <xdr:rowOff>45720</xdr:rowOff>
    </xdr:from>
    <xdr:to>
      <xdr:col>6</xdr:col>
      <xdr:colOff>22860</xdr:colOff>
      <xdr:row>82</xdr:row>
      <xdr:rowOff>259080</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83</xdr:row>
      <xdr:rowOff>38100</xdr:rowOff>
    </xdr:from>
    <xdr:to>
      <xdr:col>6</xdr:col>
      <xdr:colOff>22860</xdr:colOff>
      <xdr:row>83</xdr:row>
      <xdr:rowOff>259080</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83</xdr:row>
      <xdr:rowOff>266700</xdr:rowOff>
    </xdr:from>
    <xdr:to>
      <xdr:col>6</xdr:col>
      <xdr:colOff>22860</xdr:colOff>
      <xdr:row>85</xdr:row>
      <xdr:rowOff>30480</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85</xdr:row>
      <xdr:rowOff>38100</xdr:rowOff>
    </xdr:from>
    <xdr:to>
      <xdr:col>6</xdr:col>
      <xdr:colOff>22860</xdr:colOff>
      <xdr:row>85</xdr:row>
      <xdr:rowOff>259080</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85</xdr:row>
      <xdr:rowOff>266700</xdr:rowOff>
    </xdr:from>
    <xdr:to>
      <xdr:col>6</xdr:col>
      <xdr:colOff>22860</xdr:colOff>
      <xdr:row>87</xdr:row>
      <xdr:rowOff>30480</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86</xdr:row>
      <xdr:rowOff>144780</xdr:rowOff>
    </xdr:from>
    <xdr:to>
      <xdr:col>6</xdr:col>
      <xdr:colOff>22860</xdr:colOff>
      <xdr:row>88</xdr:row>
      <xdr:rowOff>30480</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137160</xdr:colOff>
      <xdr:row>87</xdr:row>
      <xdr:rowOff>144780</xdr:rowOff>
    </xdr:from>
    <xdr:to>
      <xdr:col>6</xdr:col>
      <xdr:colOff>22860</xdr:colOff>
      <xdr:row>89</xdr:row>
      <xdr:rowOff>7620</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xdr:twoCellAnchor editAs="oneCell">
    <xdr:from>
      <xdr:col>2</xdr:col>
      <xdr:colOff>137160</xdr:colOff>
      <xdr:row>32</xdr:row>
      <xdr:rowOff>137160</xdr:rowOff>
    </xdr:from>
    <xdr:to>
      <xdr:col>4</xdr:col>
      <xdr:colOff>99060</xdr:colOff>
      <xdr:row>34</xdr:row>
      <xdr:rowOff>38100</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137160</xdr:colOff>
      <xdr:row>35</xdr:row>
      <xdr:rowOff>137160</xdr:rowOff>
    </xdr:from>
    <xdr:to>
      <xdr:col>4</xdr:col>
      <xdr:colOff>99060</xdr:colOff>
      <xdr:row>37</xdr:row>
      <xdr:rowOff>38100</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137160</xdr:colOff>
      <xdr:row>40</xdr:row>
      <xdr:rowOff>137160</xdr:rowOff>
    </xdr:from>
    <xdr:to>
      <xdr:col>4</xdr:col>
      <xdr:colOff>99060</xdr:colOff>
      <xdr:row>43</xdr:row>
      <xdr:rowOff>22860</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137160</xdr:colOff>
      <xdr:row>43</xdr:row>
      <xdr:rowOff>137160</xdr:rowOff>
    </xdr:from>
    <xdr:to>
      <xdr:col>4</xdr:col>
      <xdr:colOff>99060</xdr:colOff>
      <xdr:row>45</xdr:row>
      <xdr:rowOff>38100</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4386" y="126288"/>
          <a:ext cx="5601382" cy="1574377"/>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76300" y="16189036"/>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76300" y="16189036"/>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xdr:twoCellAnchor editAs="oneCell">
    <xdr:from>
      <xdr:col>4</xdr:col>
      <xdr:colOff>137160</xdr:colOff>
      <xdr:row>75</xdr:row>
      <xdr:rowOff>182880</xdr:rowOff>
    </xdr:from>
    <xdr:to>
      <xdr:col>6</xdr:col>
      <xdr:colOff>7620</xdr:colOff>
      <xdr:row>77</xdr:row>
      <xdr:rowOff>38100</xdr:rowOff>
    </xdr:to>
    <xdr:sp macro="" textlink="">
      <xdr:nvSpPr>
        <xdr:cNvPr id="7291" name="Check Box 123" hidden="1">
          <a:extLst>
            <a:ext uri="{63B3BB69-23CF-44E3-9099-C40C66FF867C}">
              <a14:compatExt xmlns:a14="http://schemas.microsoft.com/office/drawing/2010/main"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137160</xdr:colOff>
          <xdr:row>63</xdr:row>
          <xdr:rowOff>152400</xdr:rowOff>
        </xdr:from>
        <xdr:to>
          <xdr:col>6</xdr:col>
          <xdr:colOff>22860</xdr:colOff>
          <xdr:row>65</xdr:row>
          <xdr:rowOff>22860</xdr:rowOff>
        </xdr:to>
        <xdr:sp macro="" textlink="">
          <xdr:nvSpPr>
            <xdr:cNvPr id="36" name="Check Box 27" hidden="1">
              <a:extLst>
                <a:ext uri="{63B3BB69-23CF-44E3-9099-C40C66FF867C}">
                  <a14:compatExt spid="_x0000_s7195"/>
                </a:ext>
                <a:ext uri="{FF2B5EF4-FFF2-40B4-BE49-F238E27FC236}">
                  <a16:creationId xmlns:a16="http://schemas.microsoft.com/office/drawing/2014/main" id="{AC8EDA39-3FCE-4FAC-9598-0D3FBB9A25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37" name="Check Box 28" hidden="1">
              <a:extLst>
                <a:ext uri="{63B3BB69-23CF-44E3-9099-C40C66FF867C}">
                  <a14:compatExt spid="_x0000_s7196"/>
                </a:ext>
                <a:ext uri="{FF2B5EF4-FFF2-40B4-BE49-F238E27FC236}">
                  <a16:creationId xmlns:a16="http://schemas.microsoft.com/office/drawing/2014/main" id="{66034927-5607-4A86-987F-A4794731D9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22860</xdr:rowOff>
        </xdr:from>
        <xdr:to>
          <xdr:col>6</xdr:col>
          <xdr:colOff>22860</xdr:colOff>
          <xdr:row>66</xdr:row>
          <xdr:rowOff>228600</xdr:rowOff>
        </xdr:to>
        <xdr:sp macro="" textlink="">
          <xdr:nvSpPr>
            <xdr:cNvPr id="38" name="Check Box 29" hidden="1">
              <a:extLst>
                <a:ext uri="{63B3BB69-23CF-44E3-9099-C40C66FF867C}">
                  <a14:compatExt spid="_x0000_s7197"/>
                </a:ext>
                <a:ext uri="{FF2B5EF4-FFF2-40B4-BE49-F238E27FC236}">
                  <a16:creationId xmlns:a16="http://schemas.microsoft.com/office/drawing/2014/main" id="{5B189663-F5D1-41A9-AE5D-E87F7F8D88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251460</xdr:rowOff>
        </xdr:from>
        <xdr:to>
          <xdr:col>6</xdr:col>
          <xdr:colOff>22860</xdr:colOff>
          <xdr:row>68</xdr:row>
          <xdr:rowOff>22860</xdr:rowOff>
        </xdr:to>
        <xdr:sp macro="" textlink="">
          <xdr:nvSpPr>
            <xdr:cNvPr id="39" name="Check Box 30" hidden="1">
              <a:extLst>
                <a:ext uri="{63B3BB69-23CF-44E3-9099-C40C66FF867C}">
                  <a14:compatExt spid="_x0000_s7198"/>
                </a:ext>
                <a:ext uri="{FF2B5EF4-FFF2-40B4-BE49-F238E27FC236}">
                  <a16:creationId xmlns:a16="http://schemas.microsoft.com/office/drawing/2014/main" id="{31E0F84D-BD14-4750-B74D-A06F92D2CC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99060</xdr:rowOff>
        </xdr:from>
        <xdr:to>
          <xdr:col>6</xdr:col>
          <xdr:colOff>22860</xdr:colOff>
          <xdr:row>68</xdr:row>
          <xdr:rowOff>304800</xdr:rowOff>
        </xdr:to>
        <xdr:sp macro="" textlink="">
          <xdr:nvSpPr>
            <xdr:cNvPr id="40" name="Check Box 31" hidden="1">
              <a:extLst>
                <a:ext uri="{63B3BB69-23CF-44E3-9099-C40C66FF867C}">
                  <a14:compatExt spid="_x0000_s7199"/>
                </a:ext>
                <a:ext uri="{FF2B5EF4-FFF2-40B4-BE49-F238E27FC236}">
                  <a16:creationId xmlns:a16="http://schemas.microsoft.com/office/drawing/2014/main" id="{723EEA10-1AF9-4334-AA5A-A64FABA8E1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381000</xdr:rowOff>
        </xdr:from>
        <xdr:to>
          <xdr:col>6</xdr:col>
          <xdr:colOff>22860</xdr:colOff>
          <xdr:row>70</xdr:row>
          <xdr:rowOff>22860</xdr:rowOff>
        </xdr:to>
        <xdr:sp macro="" textlink="">
          <xdr:nvSpPr>
            <xdr:cNvPr id="41" name="Check Box 32" hidden="1">
              <a:extLst>
                <a:ext uri="{63B3BB69-23CF-44E3-9099-C40C66FF867C}">
                  <a14:compatExt spid="_x0000_s7200"/>
                </a:ext>
                <a:ext uri="{FF2B5EF4-FFF2-40B4-BE49-F238E27FC236}">
                  <a16:creationId xmlns:a16="http://schemas.microsoft.com/office/drawing/2014/main" id="{8C6A9681-3A8A-4DDA-9D4A-D746F0FE53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144780</xdr:rowOff>
        </xdr:from>
        <xdr:to>
          <xdr:col>6</xdr:col>
          <xdr:colOff>22860</xdr:colOff>
          <xdr:row>71</xdr:row>
          <xdr:rowOff>22860</xdr:rowOff>
        </xdr:to>
        <xdr:sp macro="" textlink="">
          <xdr:nvSpPr>
            <xdr:cNvPr id="42" name="Check Box 33" hidden="1">
              <a:extLst>
                <a:ext uri="{63B3BB69-23CF-44E3-9099-C40C66FF867C}">
                  <a14:compatExt spid="_x0000_s7201"/>
                </a:ext>
                <a:ext uri="{FF2B5EF4-FFF2-40B4-BE49-F238E27FC236}">
                  <a16:creationId xmlns:a16="http://schemas.microsoft.com/office/drawing/2014/main" id="{AAA7207F-728A-46FA-9957-A1480E466B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152400</xdr:rowOff>
        </xdr:from>
        <xdr:to>
          <xdr:col>6</xdr:col>
          <xdr:colOff>22860</xdr:colOff>
          <xdr:row>72</xdr:row>
          <xdr:rowOff>22860</xdr:rowOff>
        </xdr:to>
        <xdr:sp macro="" textlink="">
          <xdr:nvSpPr>
            <xdr:cNvPr id="43" name="Check Box 34" hidden="1">
              <a:extLst>
                <a:ext uri="{63B3BB69-23CF-44E3-9099-C40C66FF867C}">
                  <a14:compatExt spid="_x0000_s7202"/>
                </a:ext>
                <a:ext uri="{FF2B5EF4-FFF2-40B4-BE49-F238E27FC236}">
                  <a16:creationId xmlns:a16="http://schemas.microsoft.com/office/drawing/2014/main" id="{EEDDCBDE-6E36-4239-BF2E-3EBB3654FE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30480</xdr:rowOff>
        </xdr:to>
        <xdr:sp macro="" textlink="">
          <xdr:nvSpPr>
            <xdr:cNvPr id="44" name="Check Box 35" hidden="1">
              <a:extLst>
                <a:ext uri="{63B3BB69-23CF-44E3-9099-C40C66FF867C}">
                  <a14:compatExt spid="_x0000_s7203"/>
                </a:ext>
                <a:ext uri="{FF2B5EF4-FFF2-40B4-BE49-F238E27FC236}">
                  <a16:creationId xmlns:a16="http://schemas.microsoft.com/office/drawing/2014/main" id="{FD20F7B0-3959-4387-A76F-1D0BFAC4C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68580</xdr:rowOff>
        </xdr:from>
        <xdr:to>
          <xdr:col>6</xdr:col>
          <xdr:colOff>22860</xdr:colOff>
          <xdr:row>73</xdr:row>
          <xdr:rowOff>274320</xdr:rowOff>
        </xdr:to>
        <xdr:sp macro="" textlink="">
          <xdr:nvSpPr>
            <xdr:cNvPr id="45" name="Check Box 36" hidden="1">
              <a:extLst>
                <a:ext uri="{63B3BB69-23CF-44E3-9099-C40C66FF867C}">
                  <a14:compatExt spid="_x0000_s7204"/>
                </a:ext>
                <a:ext uri="{FF2B5EF4-FFF2-40B4-BE49-F238E27FC236}">
                  <a16:creationId xmlns:a16="http://schemas.microsoft.com/office/drawing/2014/main" id="{3F318FF9-AF51-44D5-9238-CA3192C98D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312420</xdr:rowOff>
        </xdr:from>
        <xdr:to>
          <xdr:col>6</xdr:col>
          <xdr:colOff>22860</xdr:colOff>
          <xdr:row>75</xdr:row>
          <xdr:rowOff>30480</xdr:rowOff>
        </xdr:to>
        <xdr:sp macro="" textlink="">
          <xdr:nvSpPr>
            <xdr:cNvPr id="46" name="Check Box 37" hidden="1">
              <a:extLst>
                <a:ext uri="{63B3BB69-23CF-44E3-9099-C40C66FF867C}">
                  <a14:compatExt spid="_x0000_s7205"/>
                </a:ext>
                <a:ext uri="{FF2B5EF4-FFF2-40B4-BE49-F238E27FC236}">
                  <a16:creationId xmlns:a16="http://schemas.microsoft.com/office/drawing/2014/main" id="{9D5E9798-CDB0-434F-B303-DC192769B2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152400</xdr:rowOff>
        </xdr:from>
        <xdr:to>
          <xdr:col>6</xdr:col>
          <xdr:colOff>22860</xdr:colOff>
          <xdr:row>76</xdr:row>
          <xdr:rowOff>30480</xdr:rowOff>
        </xdr:to>
        <xdr:sp macro="" textlink="">
          <xdr:nvSpPr>
            <xdr:cNvPr id="47" name="Check Box 38" hidden="1">
              <a:extLst>
                <a:ext uri="{63B3BB69-23CF-44E3-9099-C40C66FF867C}">
                  <a14:compatExt spid="_x0000_s7206"/>
                </a:ext>
                <a:ext uri="{FF2B5EF4-FFF2-40B4-BE49-F238E27FC236}">
                  <a16:creationId xmlns:a16="http://schemas.microsoft.com/office/drawing/2014/main" id="{B5C90036-9EC7-4293-B776-E0D47263C8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45720</xdr:rowOff>
        </xdr:from>
        <xdr:to>
          <xdr:col>6</xdr:col>
          <xdr:colOff>22860</xdr:colOff>
          <xdr:row>77</xdr:row>
          <xdr:rowOff>259080</xdr:rowOff>
        </xdr:to>
        <xdr:sp macro="" textlink="">
          <xdr:nvSpPr>
            <xdr:cNvPr id="48" name="Check Box 39" hidden="1">
              <a:extLst>
                <a:ext uri="{63B3BB69-23CF-44E3-9099-C40C66FF867C}">
                  <a14:compatExt spid="_x0000_s7207"/>
                </a:ext>
                <a:ext uri="{FF2B5EF4-FFF2-40B4-BE49-F238E27FC236}">
                  <a16:creationId xmlns:a16="http://schemas.microsoft.com/office/drawing/2014/main" id="{960219B2-C09A-4469-B8EE-605367ACA7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68580</xdr:rowOff>
        </xdr:from>
        <xdr:to>
          <xdr:col>6</xdr:col>
          <xdr:colOff>22860</xdr:colOff>
          <xdr:row>78</xdr:row>
          <xdr:rowOff>266700</xdr:rowOff>
        </xdr:to>
        <xdr:sp macro="" textlink="">
          <xdr:nvSpPr>
            <xdr:cNvPr id="49" name="Check Box 40" hidden="1">
              <a:extLst>
                <a:ext uri="{63B3BB69-23CF-44E3-9099-C40C66FF867C}">
                  <a14:compatExt spid="_x0000_s7208"/>
                </a:ext>
                <a:ext uri="{FF2B5EF4-FFF2-40B4-BE49-F238E27FC236}">
                  <a16:creationId xmlns:a16="http://schemas.microsoft.com/office/drawing/2014/main" id="{D079518A-F256-4DB6-B7A1-CB4706C456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312420</xdr:rowOff>
        </xdr:from>
        <xdr:to>
          <xdr:col>6</xdr:col>
          <xdr:colOff>22860</xdr:colOff>
          <xdr:row>80</xdr:row>
          <xdr:rowOff>30480</xdr:rowOff>
        </xdr:to>
        <xdr:sp macro="" textlink="">
          <xdr:nvSpPr>
            <xdr:cNvPr id="50" name="Check Box 41" hidden="1">
              <a:extLst>
                <a:ext uri="{63B3BB69-23CF-44E3-9099-C40C66FF867C}">
                  <a14:compatExt spid="_x0000_s7209"/>
                </a:ext>
                <a:ext uri="{FF2B5EF4-FFF2-40B4-BE49-F238E27FC236}">
                  <a16:creationId xmlns:a16="http://schemas.microsoft.com/office/drawing/2014/main" id="{A7880FD3-6D52-44BE-88B2-1D9BDA818F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144780</xdr:rowOff>
        </xdr:from>
        <xdr:to>
          <xdr:col>6</xdr:col>
          <xdr:colOff>22860</xdr:colOff>
          <xdr:row>81</xdr:row>
          <xdr:rowOff>30480</xdr:rowOff>
        </xdr:to>
        <xdr:sp macro="" textlink="">
          <xdr:nvSpPr>
            <xdr:cNvPr id="51" name="Check Box 42" hidden="1">
              <a:extLst>
                <a:ext uri="{63B3BB69-23CF-44E3-9099-C40C66FF867C}">
                  <a14:compatExt spid="_x0000_s7210"/>
                </a:ext>
                <a:ext uri="{FF2B5EF4-FFF2-40B4-BE49-F238E27FC236}">
                  <a16:creationId xmlns:a16="http://schemas.microsoft.com/office/drawing/2014/main" id="{684D2D64-49DB-4FCB-8A55-150E4D5B13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38100</xdr:rowOff>
        </xdr:from>
        <xdr:to>
          <xdr:col>6</xdr:col>
          <xdr:colOff>22860</xdr:colOff>
          <xdr:row>81</xdr:row>
          <xdr:rowOff>259080</xdr:rowOff>
        </xdr:to>
        <xdr:sp macro="" textlink="">
          <xdr:nvSpPr>
            <xdr:cNvPr id="52" name="Check Box 43" hidden="1">
              <a:extLst>
                <a:ext uri="{63B3BB69-23CF-44E3-9099-C40C66FF867C}">
                  <a14:compatExt spid="_x0000_s7211"/>
                </a:ext>
                <a:ext uri="{FF2B5EF4-FFF2-40B4-BE49-F238E27FC236}">
                  <a16:creationId xmlns:a16="http://schemas.microsoft.com/office/drawing/2014/main" id="{92642787-6001-44DF-A190-1C0DF1F124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53" name="Check Box 44" hidden="1">
              <a:extLst>
                <a:ext uri="{63B3BB69-23CF-44E3-9099-C40C66FF867C}">
                  <a14:compatExt spid="_x0000_s7212"/>
                </a:ext>
                <a:ext uri="{FF2B5EF4-FFF2-40B4-BE49-F238E27FC236}">
                  <a16:creationId xmlns:a16="http://schemas.microsoft.com/office/drawing/2014/main" id="{B914F353-E414-437B-A2E6-40DA453538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38100</xdr:rowOff>
        </xdr:from>
        <xdr:to>
          <xdr:col>6</xdr:col>
          <xdr:colOff>22860</xdr:colOff>
          <xdr:row>83</xdr:row>
          <xdr:rowOff>259080</xdr:rowOff>
        </xdr:to>
        <xdr:sp macro="" textlink="">
          <xdr:nvSpPr>
            <xdr:cNvPr id="54" name="Check Box 45" hidden="1">
              <a:extLst>
                <a:ext uri="{63B3BB69-23CF-44E3-9099-C40C66FF867C}">
                  <a14:compatExt spid="_x0000_s7213"/>
                </a:ext>
                <a:ext uri="{FF2B5EF4-FFF2-40B4-BE49-F238E27FC236}">
                  <a16:creationId xmlns:a16="http://schemas.microsoft.com/office/drawing/2014/main" id="{A3BCBA69-FDDA-4542-A5AD-9AAF7FABAE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266700</xdr:rowOff>
        </xdr:from>
        <xdr:to>
          <xdr:col>6</xdr:col>
          <xdr:colOff>22860</xdr:colOff>
          <xdr:row>85</xdr:row>
          <xdr:rowOff>30480</xdr:rowOff>
        </xdr:to>
        <xdr:sp macro="" textlink="">
          <xdr:nvSpPr>
            <xdr:cNvPr id="55" name="Check Box 46" hidden="1">
              <a:extLst>
                <a:ext uri="{63B3BB69-23CF-44E3-9099-C40C66FF867C}">
                  <a14:compatExt spid="_x0000_s7214"/>
                </a:ext>
                <a:ext uri="{FF2B5EF4-FFF2-40B4-BE49-F238E27FC236}">
                  <a16:creationId xmlns:a16="http://schemas.microsoft.com/office/drawing/2014/main" id="{88BBA162-102E-40B0-8CAF-1854E4941F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38100</xdr:rowOff>
        </xdr:from>
        <xdr:to>
          <xdr:col>6</xdr:col>
          <xdr:colOff>22860</xdr:colOff>
          <xdr:row>85</xdr:row>
          <xdr:rowOff>259080</xdr:rowOff>
        </xdr:to>
        <xdr:sp macro="" textlink="">
          <xdr:nvSpPr>
            <xdr:cNvPr id="56" name="Check Box 47" hidden="1">
              <a:extLst>
                <a:ext uri="{63B3BB69-23CF-44E3-9099-C40C66FF867C}">
                  <a14:compatExt spid="_x0000_s7215"/>
                </a:ext>
                <a:ext uri="{FF2B5EF4-FFF2-40B4-BE49-F238E27FC236}">
                  <a16:creationId xmlns:a16="http://schemas.microsoft.com/office/drawing/2014/main" id="{FD6E0043-CCE0-4C27-B6BF-4AC782B10F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266700</xdr:rowOff>
        </xdr:from>
        <xdr:to>
          <xdr:col>6</xdr:col>
          <xdr:colOff>22860</xdr:colOff>
          <xdr:row>87</xdr:row>
          <xdr:rowOff>30480</xdr:rowOff>
        </xdr:to>
        <xdr:sp macro="" textlink="">
          <xdr:nvSpPr>
            <xdr:cNvPr id="57" name="Check Box 48" hidden="1">
              <a:extLst>
                <a:ext uri="{63B3BB69-23CF-44E3-9099-C40C66FF867C}">
                  <a14:compatExt spid="_x0000_s7216"/>
                </a:ext>
                <a:ext uri="{FF2B5EF4-FFF2-40B4-BE49-F238E27FC236}">
                  <a16:creationId xmlns:a16="http://schemas.microsoft.com/office/drawing/2014/main" id="{5E395406-36C8-429C-9397-C6377FADFD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30480</xdr:rowOff>
        </xdr:to>
        <xdr:sp macro="" textlink="">
          <xdr:nvSpPr>
            <xdr:cNvPr id="58" name="Check Box 49" hidden="1">
              <a:extLst>
                <a:ext uri="{63B3BB69-23CF-44E3-9099-C40C66FF867C}">
                  <a14:compatExt spid="_x0000_s7217"/>
                </a:ext>
                <a:ext uri="{FF2B5EF4-FFF2-40B4-BE49-F238E27FC236}">
                  <a16:creationId xmlns:a16="http://schemas.microsoft.com/office/drawing/2014/main" id="{8C38DCA4-2F51-490E-A823-5899C43BD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144780</xdr:rowOff>
        </xdr:from>
        <xdr:to>
          <xdr:col>6</xdr:col>
          <xdr:colOff>22860</xdr:colOff>
          <xdr:row>89</xdr:row>
          <xdr:rowOff>7620</xdr:rowOff>
        </xdr:to>
        <xdr:sp macro="" textlink="">
          <xdr:nvSpPr>
            <xdr:cNvPr id="59" name="Check Box 50" hidden="1">
              <a:extLst>
                <a:ext uri="{63B3BB69-23CF-44E3-9099-C40C66FF867C}">
                  <a14:compatExt spid="_x0000_s7218"/>
                </a:ext>
                <a:ext uri="{FF2B5EF4-FFF2-40B4-BE49-F238E27FC236}">
                  <a16:creationId xmlns:a16="http://schemas.microsoft.com/office/drawing/2014/main" id="{490C25E3-5E59-4238-853D-797356E860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4</xdr:col>
          <xdr:colOff>99060</xdr:colOff>
          <xdr:row>34</xdr:row>
          <xdr:rowOff>38100</xdr:rowOff>
        </xdr:to>
        <xdr:sp macro="" textlink="">
          <xdr:nvSpPr>
            <xdr:cNvPr id="60" name="Check Box 100" hidden="1">
              <a:extLst>
                <a:ext uri="{63B3BB69-23CF-44E3-9099-C40C66FF867C}">
                  <a14:compatExt spid="_x0000_s7268"/>
                </a:ext>
                <a:ext uri="{FF2B5EF4-FFF2-40B4-BE49-F238E27FC236}">
                  <a16:creationId xmlns:a16="http://schemas.microsoft.com/office/drawing/2014/main" id="{83D63B0B-D9A8-4226-B242-1E5DAF5B99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137160</xdr:rowOff>
        </xdr:from>
        <xdr:to>
          <xdr:col>4</xdr:col>
          <xdr:colOff>99060</xdr:colOff>
          <xdr:row>37</xdr:row>
          <xdr:rowOff>38100</xdr:rowOff>
        </xdr:to>
        <xdr:sp macro="" textlink="">
          <xdr:nvSpPr>
            <xdr:cNvPr id="61" name="Check Box 101" hidden="1">
              <a:extLst>
                <a:ext uri="{63B3BB69-23CF-44E3-9099-C40C66FF867C}">
                  <a14:compatExt spid="_x0000_s7269"/>
                </a:ext>
                <a:ext uri="{FF2B5EF4-FFF2-40B4-BE49-F238E27FC236}">
                  <a16:creationId xmlns:a16="http://schemas.microsoft.com/office/drawing/2014/main" id="{4DF4DEC5-3BCB-4C55-8713-3D828E058C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40</xdr:row>
          <xdr:rowOff>137160</xdr:rowOff>
        </xdr:from>
        <xdr:to>
          <xdr:col>4</xdr:col>
          <xdr:colOff>99060</xdr:colOff>
          <xdr:row>43</xdr:row>
          <xdr:rowOff>22860</xdr:rowOff>
        </xdr:to>
        <xdr:sp macro="" textlink="">
          <xdr:nvSpPr>
            <xdr:cNvPr id="62" name="Check Box 102" hidden="1">
              <a:extLst>
                <a:ext uri="{63B3BB69-23CF-44E3-9099-C40C66FF867C}">
                  <a14:compatExt spid="_x0000_s7270"/>
                </a:ext>
                <a:ext uri="{FF2B5EF4-FFF2-40B4-BE49-F238E27FC236}">
                  <a16:creationId xmlns:a16="http://schemas.microsoft.com/office/drawing/2014/main" id="{5A32CD30-32CC-4E35-B277-21F8ACA637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137160</xdr:rowOff>
        </xdr:from>
        <xdr:to>
          <xdr:col>4</xdr:col>
          <xdr:colOff>99060</xdr:colOff>
          <xdr:row>45</xdr:row>
          <xdr:rowOff>38100</xdr:rowOff>
        </xdr:to>
        <xdr:sp macro="" textlink="">
          <xdr:nvSpPr>
            <xdr:cNvPr id="63" name="Check Box 103" hidden="1">
              <a:extLst>
                <a:ext uri="{63B3BB69-23CF-44E3-9099-C40C66FF867C}">
                  <a14:compatExt spid="_x0000_s7271"/>
                </a:ext>
                <a:ext uri="{FF2B5EF4-FFF2-40B4-BE49-F238E27FC236}">
                  <a16:creationId xmlns:a16="http://schemas.microsoft.com/office/drawing/2014/main" id="{AA792077-F92D-4F9B-8FF5-142FFD18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182880</xdr:rowOff>
        </xdr:from>
        <xdr:to>
          <xdr:col>6</xdr:col>
          <xdr:colOff>7620</xdr:colOff>
          <xdr:row>77</xdr:row>
          <xdr:rowOff>38100</xdr:rowOff>
        </xdr:to>
        <xdr:sp macro="" textlink="">
          <xdr:nvSpPr>
            <xdr:cNvPr id="7168" name="Check Box 123" hidden="1">
              <a:extLst>
                <a:ext uri="{63B3BB69-23CF-44E3-9099-C40C66FF867C}">
                  <a14:compatExt spid="_x0000_s7291"/>
                </a:ext>
                <a:ext uri="{FF2B5EF4-FFF2-40B4-BE49-F238E27FC236}">
                  <a16:creationId xmlns:a16="http://schemas.microsoft.com/office/drawing/2014/main" id="{FADC7F44-7E40-49AE-9D12-DE42226557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view="pageBreakPreview" zoomScale="110" zoomScaleNormal="46" zoomScaleSheetLayoutView="110" workbookViewId="0">
      <selection activeCell="AC9" sqref="AC9:AF9"/>
    </sheetView>
  </sheetViews>
  <sheetFormatPr defaultColWidth="9" defaultRowHeight="13.2"/>
  <cols>
    <col min="1" max="1" width="1.09765625" style="28" customWidth="1"/>
    <col min="2" max="2" width="3.59765625" style="28" customWidth="1"/>
    <col min="3" max="17" width="2.09765625" style="28" customWidth="1"/>
    <col min="18" max="18" width="2.5" style="28" customWidth="1"/>
    <col min="19" max="23" width="2.09765625" style="28" customWidth="1"/>
    <col min="24" max="24" width="2.19921875" style="28" customWidth="1"/>
    <col min="25" max="29" width="2.09765625" style="28" customWidth="1"/>
    <col min="30" max="30" width="2.59765625" style="28" customWidth="1"/>
    <col min="31" max="37" width="2.09765625" style="28" customWidth="1"/>
    <col min="38" max="38" width="2.59765625" style="28" customWidth="1"/>
    <col min="39" max="39" width="4.8984375" style="139" customWidth="1"/>
    <col min="40" max="40" width="3.09765625" style="28" customWidth="1"/>
    <col min="41" max="41" width="2.5" style="28" customWidth="1"/>
    <col min="42" max="55" width="2.8984375" style="30" customWidth="1"/>
    <col min="56" max="56" width="3.3984375" style="30" customWidth="1"/>
    <col min="57" max="57" width="2" style="30" customWidth="1"/>
    <col min="58" max="65" width="2.8984375" style="30" customWidth="1"/>
    <col min="66" max="84" width="2.09765625" style="28" customWidth="1"/>
    <col min="85" max="96" width="3.09765625" style="28" customWidth="1"/>
    <col min="97" max="16384" width="9" style="28"/>
  </cols>
  <sheetData>
    <row r="1" spans="2:65" ht="18" customHeight="1">
      <c r="B1" s="27" t="s">
        <v>1889</v>
      </c>
      <c r="Q1" s="27"/>
      <c r="R1" s="27"/>
      <c r="S1" s="27"/>
      <c r="T1" s="27"/>
      <c r="AA1" s="213" t="s">
        <v>0</v>
      </c>
      <c r="AB1" s="213"/>
      <c r="AC1" s="213"/>
      <c r="AD1" s="188" t="str">
        <f>IF(G5="","",G5)</f>
        <v/>
      </c>
      <c r="AE1" s="188"/>
      <c r="AF1" s="188"/>
      <c r="AG1" s="188"/>
      <c r="AH1" s="188"/>
      <c r="AI1" s="188"/>
      <c r="AJ1" s="188"/>
      <c r="AK1" s="188"/>
    </row>
    <row r="2" spans="2:65" ht="23.25" customHeight="1">
      <c r="B2" s="200" t="s">
        <v>2013</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5" t="s">
        <v>2018</v>
      </c>
      <c r="C4" s="215"/>
      <c r="D4" s="215"/>
      <c r="E4" s="215"/>
      <c r="F4" s="215"/>
      <c r="G4" s="291" t="s">
        <v>2</v>
      </c>
      <c r="H4" s="291"/>
      <c r="I4" s="291"/>
      <c r="J4" s="291"/>
      <c r="K4" s="291"/>
      <c r="L4" s="291"/>
      <c r="M4" s="291"/>
      <c r="N4" s="275" t="s">
        <v>3</v>
      </c>
      <c r="O4" s="275"/>
      <c r="P4" s="275"/>
      <c r="Q4" s="275"/>
      <c r="R4" s="275"/>
      <c r="S4" s="275"/>
      <c r="T4" s="339" t="s">
        <v>2014</v>
      </c>
      <c r="U4" s="340"/>
      <c r="V4" s="340"/>
      <c r="W4" s="340"/>
      <c r="X4" s="340"/>
      <c r="Y4" s="340"/>
      <c r="Z4" s="340"/>
      <c r="AA4" s="340"/>
      <c r="AB4" s="341"/>
      <c r="AC4" s="275" t="s">
        <v>5</v>
      </c>
      <c r="AD4" s="275"/>
      <c r="AE4" s="275"/>
      <c r="AF4" s="275"/>
      <c r="AG4" s="275"/>
      <c r="AH4" s="275"/>
      <c r="AI4" s="275"/>
      <c r="AJ4" s="275"/>
      <c r="AK4" s="275"/>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214"/>
      <c r="C5" s="214"/>
      <c r="D5" s="214"/>
      <c r="E5" s="214"/>
      <c r="F5" s="214"/>
      <c r="G5" s="292"/>
      <c r="H5" s="292"/>
      <c r="I5" s="292"/>
      <c r="J5" s="292"/>
      <c r="K5" s="292"/>
      <c r="L5" s="292"/>
      <c r="M5" s="292"/>
      <c r="N5" s="287"/>
      <c r="O5" s="287"/>
      <c r="P5" s="287"/>
      <c r="Q5" s="287"/>
      <c r="R5" s="287"/>
      <c r="S5" s="287"/>
      <c r="T5" s="288"/>
      <c r="U5" s="289"/>
      <c r="V5" s="289"/>
      <c r="W5" s="289"/>
      <c r="X5" s="289"/>
      <c r="Y5" s="289"/>
      <c r="Z5" s="289"/>
      <c r="AA5" s="289"/>
      <c r="AB5" s="290"/>
      <c r="AC5" s="274"/>
      <c r="AD5" s="274"/>
      <c r="AE5" s="274"/>
      <c r="AF5" s="274"/>
      <c r="AG5" s="274"/>
      <c r="AH5" s="274"/>
      <c r="AI5" s="274"/>
      <c r="AJ5" s="274"/>
      <c r="AK5" s="274"/>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6" t="s">
        <v>4</v>
      </c>
      <c r="C7" s="227"/>
      <c r="D7" s="227"/>
      <c r="E7" s="227"/>
      <c r="F7" s="228"/>
      <c r="G7" s="226"/>
      <c r="H7" s="227"/>
      <c r="I7" s="293" t="s">
        <v>1937</v>
      </c>
      <c r="J7" s="293"/>
      <c r="K7" s="293"/>
      <c r="L7" s="293"/>
      <c r="M7" s="293"/>
      <c r="N7" s="293"/>
      <c r="O7" s="293"/>
      <c r="P7" s="293"/>
      <c r="Q7" s="293"/>
      <c r="R7" s="293"/>
      <c r="S7" s="293"/>
      <c r="T7" s="293"/>
      <c r="U7" s="293"/>
      <c r="V7" s="293"/>
      <c r="W7" s="293"/>
      <c r="X7" s="294"/>
      <c r="Y7" s="209" t="str">
        <f>IF(OR(H98=4,H98=5),"R6.6以降の新加算の
区分（どちらか選択）","R"&amp;F98&amp;"."&amp;H98&amp;"以降の新加算の
区分（どちらか選択）")</f>
        <v>R6.6以降の新加算の
区分（どちらか選択）</v>
      </c>
      <c r="Z7" s="209"/>
      <c r="AA7" s="209"/>
      <c r="AB7" s="209"/>
      <c r="AC7" s="209"/>
      <c r="AD7" s="209"/>
      <c r="AE7" s="209"/>
      <c r="AF7" s="209"/>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6"/>
      <c r="C8" s="217"/>
      <c r="D8" s="217"/>
      <c r="E8" s="217"/>
      <c r="F8" s="218"/>
      <c r="G8" s="222" t="s">
        <v>1894</v>
      </c>
      <c r="H8" s="223"/>
      <c r="I8" s="206" t="str">
        <f>IFERROR(IF(OR(H98=4,H98=5),IF(AM8=1,"処遇加算Ⅰ",IF(AM8=2,"処遇加算Ⅱ","")),""),"")</f>
        <v/>
      </c>
      <c r="J8" s="207"/>
      <c r="K8" s="207"/>
      <c r="L8" s="208"/>
      <c r="M8" s="206" t="str">
        <f>IFERROR(IF(OR(H98=4,H98=5),IF(AM8=1,"特定加算なし",IF(AM8=2,"特定加算なし","")),""),"")</f>
        <v/>
      </c>
      <c r="N8" s="207"/>
      <c r="O8" s="207"/>
      <c r="P8" s="208"/>
      <c r="Q8" s="206" t="str">
        <f>IFERROR(IF(OR(H98=4,H98=5),IF(AM8=1,"ベア加算",IF(AM8=2,"ベア加算","")),""),"")</f>
        <v/>
      </c>
      <c r="R8" s="207"/>
      <c r="S8" s="207"/>
      <c r="T8" s="208"/>
      <c r="U8" s="295" t="s">
        <v>1873</v>
      </c>
      <c r="V8" s="295"/>
      <c r="W8" s="295"/>
      <c r="X8" s="296"/>
      <c r="Y8" s="38"/>
      <c r="Z8" s="284" t="s">
        <v>76</v>
      </c>
      <c r="AA8" s="285"/>
      <c r="AB8" s="286"/>
      <c r="AC8" s="39"/>
      <c r="AD8" s="279" t="s">
        <v>77</v>
      </c>
      <c r="AE8" s="279"/>
      <c r="AF8" s="280"/>
      <c r="AM8" s="276">
        <v>0</v>
      </c>
      <c r="AN8" s="253" t="s">
        <v>1957</v>
      </c>
      <c r="AO8" s="254"/>
      <c r="AP8" s="254"/>
      <c r="AQ8" s="254"/>
      <c r="AR8" s="254"/>
      <c r="AS8" s="254"/>
      <c r="AT8" s="254"/>
      <c r="AU8" s="254"/>
      <c r="AV8" s="254"/>
      <c r="AW8" s="254"/>
      <c r="AX8" s="254"/>
      <c r="AY8" s="254"/>
      <c r="AZ8" s="254"/>
      <c r="BA8" s="254"/>
      <c r="BB8" s="254"/>
      <c r="BC8" s="254"/>
      <c r="BD8" s="254"/>
      <c r="BE8" s="254"/>
      <c r="BF8" s="254"/>
      <c r="BG8" s="254"/>
      <c r="BH8" s="254"/>
      <c r="BI8" s="254"/>
      <c r="BJ8" s="254"/>
      <c r="BK8" s="255"/>
    </row>
    <row r="9" spans="2:65" ht="14.25" customHeight="1" thickBot="1">
      <c r="B9" s="219"/>
      <c r="C9" s="220"/>
      <c r="D9" s="220"/>
      <c r="E9" s="220"/>
      <c r="F9" s="221"/>
      <c r="G9" s="224" t="s">
        <v>1892</v>
      </c>
      <c r="H9" s="225"/>
      <c r="I9" s="210" t="str">
        <f>IFERROR(VLOOKUP(AC5,【参考】数式用!$A$5:$N$37,MATCH(I8,【参考】数式用!$B$4:$J$4,0)+1,FALSE),"")</f>
        <v/>
      </c>
      <c r="J9" s="211"/>
      <c r="K9" s="211"/>
      <c r="L9" s="212"/>
      <c r="M9" s="210" t="str">
        <f>IFERROR(VLOOKUP(AC5,【参考】数式用!$A$5:$N$37,MATCH(M8,【参考】数式用!$B$4:$J$4,0)+1,FALSE),"")</f>
        <v/>
      </c>
      <c r="N9" s="211"/>
      <c r="O9" s="211"/>
      <c r="P9" s="212"/>
      <c r="Q9" s="210" t="str">
        <f>IFERROR(VLOOKUP(AC5,【参考】数式用!$A$5:$N$37,MATCH(Q8,【参考】数式用!$B$4:$J$4,0)+1,FALSE),"")</f>
        <v/>
      </c>
      <c r="R9" s="211"/>
      <c r="S9" s="211"/>
      <c r="T9" s="212"/>
      <c r="U9" s="211">
        <f>SUM(I9,M9,Q9)</f>
        <v>0</v>
      </c>
      <c r="V9" s="211"/>
      <c r="W9" s="211"/>
      <c r="X9" s="297"/>
      <c r="Y9" s="281" t="str">
        <f>IFERROR(IF(AM8=1,VLOOKUP(AC5,【参考】数式用!$A$5:$N$37,13,FALSE),""),"")</f>
        <v/>
      </c>
      <c r="Z9" s="282"/>
      <c r="AA9" s="282"/>
      <c r="AB9" s="282"/>
      <c r="AC9" s="282" t="str">
        <f>IFERROR(IF(AM8=2,VLOOKUP(AC5,【参考】数式用!$A$5:$N$37,14,FALSE),""),"")</f>
        <v/>
      </c>
      <c r="AD9" s="282"/>
      <c r="AE9" s="282"/>
      <c r="AF9" s="283"/>
      <c r="AM9" s="277"/>
      <c r="AN9" s="256"/>
      <c r="AO9" s="257"/>
      <c r="AP9" s="257"/>
      <c r="AQ9" s="257"/>
      <c r="AR9" s="257"/>
      <c r="AS9" s="257"/>
      <c r="AT9" s="257"/>
      <c r="AU9" s="257"/>
      <c r="AV9" s="257"/>
      <c r="AW9" s="257"/>
      <c r="AX9" s="257"/>
      <c r="AY9" s="257"/>
      <c r="AZ9" s="257"/>
      <c r="BA9" s="257"/>
      <c r="BB9" s="257"/>
      <c r="BC9" s="257"/>
      <c r="BD9" s="257"/>
      <c r="BE9" s="257"/>
      <c r="BF9" s="257"/>
      <c r="BG9" s="257"/>
      <c r="BH9" s="257"/>
      <c r="BI9" s="257"/>
      <c r="BJ9" s="257"/>
      <c r="BK9" s="258"/>
    </row>
    <row r="10" spans="2:65" ht="12" customHeight="1" thickBot="1">
      <c r="B10" s="298" t="s">
        <v>9</v>
      </c>
      <c r="C10" s="298"/>
      <c r="D10" s="298"/>
      <c r="E10" s="298"/>
      <c r="F10" s="298"/>
      <c r="G10" s="298"/>
      <c r="H10" s="298"/>
      <c r="I10" s="298"/>
      <c r="J10" s="298"/>
      <c r="K10" s="298"/>
      <c r="L10" s="298"/>
      <c r="M10" s="298"/>
      <c r="N10" s="36"/>
      <c r="O10" s="36"/>
      <c r="P10" s="36"/>
      <c r="Q10" s="36"/>
      <c r="R10" s="36"/>
      <c r="S10" s="36"/>
      <c r="T10" s="36"/>
      <c r="U10" s="36"/>
      <c r="V10" s="36"/>
      <c r="W10" s="36"/>
      <c r="X10" s="36"/>
      <c r="Y10" s="36"/>
      <c r="Z10" s="36"/>
      <c r="AA10" s="36"/>
      <c r="AB10" s="36"/>
      <c r="AC10" s="36"/>
      <c r="AM10" s="40"/>
      <c r="AN10" s="259"/>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1"/>
    </row>
    <row r="11" spans="2:65" ht="9" customHeight="1">
      <c r="B11" s="299"/>
      <c r="C11" s="299"/>
      <c r="D11" s="299"/>
      <c r="E11" s="299"/>
      <c r="F11" s="299"/>
      <c r="G11" s="299"/>
      <c r="H11" s="299"/>
      <c r="I11" s="299"/>
      <c r="J11" s="299"/>
      <c r="K11" s="299"/>
      <c r="L11" s="299"/>
      <c r="M11" s="299"/>
      <c r="N11" s="36"/>
      <c r="O11" s="36"/>
      <c r="P11" s="36"/>
      <c r="Q11" s="36"/>
      <c r="R11" s="36"/>
      <c r="S11" s="36"/>
      <c r="T11" s="36"/>
      <c r="U11" s="36"/>
      <c r="V11" s="36"/>
      <c r="W11" s="36"/>
      <c r="X11" s="36"/>
      <c r="Y11" s="36"/>
      <c r="Z11" s="36"/>
      <c r="AA11" s="36"/>
      <c r="AB11" s="36"/>
      <c r="AC11" s="36"/>
      <c r="AM11" s="40"/>
    </row>
    <row r="12" spans="2:65" s="27" customFormat="1" ht="6.9" customHeight="1">
      <c r="B12" s="321" t="s">
        <v>52</v>
      </c>
      <c r="C12" s="322"/>
      <c r="D12" s="322"/>
      <c r="E12" s="322"/>
      <c r="F12" s="322"/>
      <c r="G12" s="322"/>
      <c r="H12" s="322"/>
      <c r="I12" s="322"/>
      <c r="J12" s="322"/>
      <c r="K12" s="322"/>
      <c r="L12" s="322"/>
      <c r="M12" s="323"/>
      <c r="N12" s="262" t="str">
        <f>IFERROR(IF(AM8&lt;&gt;0,T105+Y105,"先に新加算の区分を選択"),"")</f>
        <v>先に新加算の区分を選択</v>
      </c>
      <c r="O12" s="263"/>
      <c r="P12" s="263"/>
      <c r="Q12" s="263"/>
      <c r="R12" s="264"/>
      <c r="S12" s="271" t="s">
        <v>10</v>
      </c>
      <c r="T12" s="320" t="s">
        <v>11</v>
      </c>
      <c r="U12" s="229" t="s">
        <v>12</v>
      </c>
      <c r="V12" s="31"/>
      <c r="W12" s="31"/>
      <c r="X12" s="31"/>
      <c r="Y12" s="31"/>
      <c r="Z12" s="31"/>
      <c r="AA12" s="31"/>
      <c r="AB12" s="31"/>
      <c r="AC12" s="31"/>
      <c r="AD12" s="31"/>
      <c r="AE12" s="31"/>
      <c r="AM12" s="40"/>
      <c r="BL12" s="33"/>
      <c r="BM12" s="33"/>
    </row>
    <row r="13" spans="2:65" s="27" customFormat="1" ht="6.9" customHeight="1" thickBot="1">
      <c r="B13" s="324"/>
      <c r="C13" s="325"/>
      <c r="D13" s="325"/>
      <c r="E13" s="325"/>
      <c r="F13" s="325"/>
      <c r="G13" s="325"/>
      <c r="H13" s="325"/>
      <c r="I13" s="325"/>
      <c r="J13" s="325"/>
      <c r="K13" s="325"/>
      <c r="L13" s="325"/>
      <c r="M13" s="326"/>
      <c r="N13" s="265"/>
      <c r="O13" s="266"/>
      <c r="P13" s="266"/>
      <c r="Q13" s="266"/>
      <c r="R13" s="267"/>
      <c r="S13" s="272"/>
      <c r="T13" s="320"/>
      <c r="U13" s="229"/>
      <c r="V13" s="31"/>
      <c r="W13" s="31"/>
      <c r="X13" s="31"/>
      <c r="Y13" s="31"/>
      <c r="Z13" s="31"/>
      <c r="AA13" s="31"/>
      <c r="AB13" s="31"/>
      <c r="AC13" s="31"/>
      <c r="AD13" s="31"/>
      <c r="AE13" s="31"/>
      <c r="AM13" s="40"/>
      <c r="BL13" s="33"/>
      <c r="BM13" s="33"/>
    </row>
    <row r="14" spans="2:65" s="27" customFormat="1" ht="6.9" customHeight="1">
      <c r="B14" s="327"/>
      <c r="C14" s="328"/>
      <c r="D14" s="328"/>
      <c r="E14" s="328"/>
      <c r="F14" s="328"/>
      <c r="G14" s="328"/>
      <c r="H14" s="328"/>
      <c r="I14" s="328"/>
      <c r="J14" s="328"/>
      <c r="K14" s="328"/>
      <c r="L14" s="328"/>
      <c r="M14" s="329"/>
      <c r="N14" s="268"/>
      <c r="O14" s="269"/>
      <c r="P14" s="269"/>
      <c r="Q14" s="269"/>
      <c r="R14" s="270"/>
      <c r="S14" s="273"/>
      <c r="T14" s="320"/>
      <c r="U14" s="229"/>
      <c r="V14" s="31"/>
      <c r="W14" s="278" t="s">
        <v>1885</v>
      </c>
      <c r="X14" s="278"/>
      <c r="Y14" s="278"/>
      <c r="Z14" s="278"/>
      <c r="AA14" s="278"/>
      <c r="AB14" s="278"/>
      <c r="AC14" s="278"/>
      <c r="AD14" s="40"/>
      <c r="AE14" s="31"/>
      <c r="AF14" s="31"/>
      <c r="AG14" s="31"/>
      <c r="AH14" s="31"/>
      <c r="AI14" s="31"/>
      <c r="AJ14" s="31"/>
      <c r="AK14" s="300" t="str">
        <f>IFERROR(IF(N15="","",IF(N15&gt;=N12,"○","×")),"")</f>
        <v/>
      </c>
      <c r="AM14" s="40"/>
      <c r="AN14" s="253" t="s">
        <v>1953</v>
      </c>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5"/>
      <c r="BL14" s="33"/>
      <c r="BM14" s="33"/>
    </row>
    <row r="15" spans="2:65" s="27" customFormat="1" ht="6.9" customHeight="1" thickBot="1">
      <c r="B15" s="321" t="s">
        <v>53</v>
      </c>
      <c r="C15" s="322"/>
      <c r="D15" s="322"/>
      <c r="E15" s="322"/>
      <c r="F15" s="322"/>
      <c r="G15" s="322"/>
      <c r="H15" s="322"/>
      <c r="I15" s="322"/>
      <c r="J15" s="322"/>
      <c r="K15" s="322"/>
      <c r="L15" s="322"/>
      <c r="M15" s="323"/>
      <c r="N15" s="311"/>
      <c r="O15" s="312"/>
      <c r="P15" s="312"/>
      <c r="Q15" s="312"/>
      <c r="R15" s="313"/>
      <c r="S15" s="271" t="s">
        <v>10</v>
      </c>
      <c r="T15" s="320" t="s">
        <v>11</v>
      </c>
      <c r="U15" s="229" t="s">
        <v>13</v>
      </c>
      <c r="V15" s="31"/>
      <c r="W15" s="278"/>
      <c r="X15" s="278"/>
      <c r="Y15" s="278"/>
      <c r="Z15" s="278"/>
      <c r="AA15" s="278"/>
      <c r="AB15" s="278"/>
      <c r="AC15" s="278"/>
      <c r="AD15" s="40"/>
      <c r="AE15" s="31"/>
      <c r="AF15" s="31"/>
      <c r="AG15" s="31"/>
      <c r="AH15" s="31"/>
      <c r="AI15" s="31"/>
      <c r="AJ15" s="31"/>
      <c r="AK15" s="301"/>
      <c r="AM15" s="40"/>
      <c r="AN15" s="259"/>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1"/>
      <c r="BL15" s="33"/>
      <c r="BM15" s="33"/>
    </row>
    <row r="16" spans="2:65" s="27" customFormat="1" ht="6.9" customHeight="1">
      <c r="B16" s="324"/>
      <c r="C16" s="325"/>
      <c r="D16" s="325"/>
      <c r="E16" s="325"/>
      <c r="F16" s="325"/>
      <c r="G16" s="325"/>
      <c r="H16" s="325"/>
      <c r="I16" s="325"/>
      <c r="J16" s="325"/>
      <c r="K16" s="325"/>
      <c r="L16" s="325"/>
      <c r="M16" s="326"/>
      <c r="N16" s="314"/>
      <c r="O16" s="315"/>
      <c r="P16" s="315"/>
      <c r="Q16" s="315"/>
      <c r="R16" s="316"/>
      <c r="S16" s="272"/>
      <c r="T16" s="320"/>
      <c r="U16" s="22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27"/>
      <c r="C17" s="328"/>
      <c r="D17" s="328"/>
      <c r="E17" s="328"/>
      <c r="F17" s="328"/>
      <c r="G17" s="328"/>
      <c r="H17" s="328"/>
      <c r="I17" s="328"/>
      <c r="J17" s="328"/>
      <c r="K17" s="328"/>
      <c r="L17" s="328"/>
      <c r="M17" s="329"/>
      <c r="N17" s="317"/>
      <c r="O17" s="318"/>
      <c r="P17" s="318"/>
      <c r="Q17" s="318"/>
      <c r="R17" s="319"/>
      <c r="S17" s="273"/>
      <c r="T17" s="320"/>
      <c r="U17" s="22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302" t="s">
        <v>1950</v>
      </c>
      <c r="C18" s="303"/>
      <c r="D18" s="303"/>
      <c r="E18" s="303"/>
      <c r="F18" s="303"/>
      <c r="G18" s="303"/>
      <c r="H18" s="303"/>
      <c r="I18" s="303"/>
      <c r="J18" s="303"/>
      <c r="K18" s="303"/>
      <c r="L18" s="303"/>
      <c r="M18" s="304"/>
      <c r="N18" s="330" t="str">
        <f>IFERROR(ROUNDDOWN(ROUNDDOWN(ROUND(T5*VLOOKUP(AC5,【参考】数式用!$A$5:$N$37,14,FALSE),0),0)*AD108*0.5,0),"")</f>
        <v/>
      </c>
      <c r="O18" s="331"/>
      <c r="P18" s="331"/>
      <c r="Q18" s="331"/>
      <c r="R18" s="332"/>
      <c r="S18" s="271" t="s">
        <v>10</v>
      </c>
      <c r="T18" s="320" t="s">
        <v>11</v>
      </c>
      <c r="U18" s="229" t="s">
        <v>14</v>
      </c>
      <c r="V18" s="31"/>
      <c r="W18" s="41"/>
      <c r="X18" s="41"/>
      <c r="Y18" s="41"/>
      <c r="Z18" s="41"/>
      <c r="AA18" s="41"/>
      <c r="AB18" s="41"/>
      <c r="AC18" s="41"/>
      <c r="AD18" s="191" t="s">
        <v>1887</v>
      </c>
      <c r="AE18" s="192"/>
      <c r="AF18" s="192"/>
      <c r="AG18" s="192"/>
      <c r="AH18" s="192"/>
      <c r="AI18" s="192"/>
      <c r="AJ18" s="192"/>
      <c r="AK18" s="193"/>
      <c r="AL18" s="31"/>
      <c r="AM18" s="40"/>
      <c r="BL18" s="33"/>
      <c r="BM18" s="33"/>
    </row>
    <row r="19" spans="2:65" s="27" customFormat="1" ht="6.9" customHeight="1">
      <c r="B19" s="305"/>
      <c r="C19" s="306"/>
      <c r="D19" s="306"/>
      <c r="E19" s="306"/>
      <c r="F19" s="306"/>
      <c r="G19" s="306"/>
      <c r="H19" s="306"/>
      <c r="I19" s="306"/>
      <c r="J19" s="306"/>
      <c r="K19" s="306"/>
      <c r="L19" s="306"/>
      <c r="M19" s="307"/>
      <c r="N19" s="333"/>
      <c r="O19" s="334"/>
      <c r="P19" s="334"/>
      <c r="Q19" s="334"/>
      <c r="R19" s="335"/>
      <c r="S19" s="272"/>
      <c r="T19" s="320"/>
      <c r="U19" s="229"/>
      <c r="V19" s="31"/>
      <c r="W19" s="41"/>
      <c r="X19" s="41"/>
      <c r="Y19" s="41"/>
      <c r="Z19" s="41"/>
      <c r="AA19" s="41"/>
      <c r="AB19" s="41"/>
      <c r="AC19" s="41"/>
      <c r="AD19" s="194"/>
      <c r="AE19" s="195"/>
      <c r="AF19" s="195"/>
      <c r="AG19" s="195"/>
      <c r="AH19" s="195"/>
      <c r="AI19" s="195"/>
      <c r="AJ19" s="195"/>
      <c r="AK19" s="196"/>
      <c r="AL19" s="31"/>
      <c r="AM19" s="40"/>
      <c r="BL19" s="33"/>
      <c r="BM19" s="33"/>
    </row>
    <row r="20" spans="2:65" s="27" customFormat="1" ht="6.9" customHeight="1">
      <c r="B20" s="308"/>
      <c r="C20" s="309"/>
      <c r="D20" s="309"/>
      <c r="E20" s="309"/>
      <c r="F20" s="309"/>
      <c r="G20" s="309"/>
      <c r="H20" s="309"/>
      <c r="I20" s="309"/>
      <c r="J20" s="309"/>
      <c r="K20" s="309"/>
      <c r="L20" s="309"/>
      <c r="M20" s="310"/>
      <c r="N20" s="336"/>
      <c r="O20" s="337"/>
      <c r="P20" s="337"/>
      <c r="Q20" s="337"/>
      <c r="R20" s="338"/>
      <c r="S20" s="273"/>
      <c r="T20" s="320"/>
      <c r="U20" s="229"/>
      <c r="V20" s="31"/>
      <c r="W20" s="278" t="s">
        <v>1886</v>
      </c>
      <c r="X20" s="278"/>
      <c r="Y20" s="278"/>
      <c r="Z20" s="278"/>
      <c r="AA20" s="278"/>
      <c r="AB20" s="278"/>
      <c r="AC20" s="278"/>
      <c r="AD20" s="194"/>
      <c r="AE20" s="195"/>
      <c r="AF20" s="195"/>
      <c r="AG20" s="195"/>
      <c r="AH20" s="195"/>
      <c r="AI20" s="195"/>
      <c r="AJ20" s="195"/>
      <c r="AK20" s="196"/>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302" t="s">
        <v>1951</v>
      </c>
      <c r="C21" s="303"/>
      <c r="D21" s="303"/>
      <c r="E21" s="303"/>
      <c r="F21" s="303"/>
      <c r="G21" s="303"/>
      <c r="H21" s="303"/>
      <c r="I21" s="303"/>
      <c r="J21" s="303"/>
      <c r="K21" s="303"/>
      <c r="L21" s="303"/>
      <c r="M21" s="304"/>
      <c r="N21" s="311"/>
      <c r="O21" s="312"/>
      <c r="P21" s="312"/>
      <c r="Q21" s="312"/>
      <c r="R21" s="313"/>
      <c r="S21" s="271" t="s">
        <v>10</v>
      </c>
      <c r="T21" s="320" t="s">
        <v>11</v>
      </c>
      <c r="U21" s="229" t="s">
        <v>75</v>
      </c>
      <c r="V21" s="31"/>
      <c r="W21" s="278"/>
      <c r="X21" s="278"/>
      <c r="Y21" s="278"/>
      <c r="Z21" s="278"/>
      <c r="AA21" s="278"/>
      <c r="AB21" s="278"/>
      <c r="AC21" s="278"/>
      <c r="AD21" s="194"/>
      <c r="AE21" s="195"/>
      <c r="AF21" s="195"/>
      <c r="AG21" s="195"/>
      <c r="AH21" s="195"/>
      <c r="AI21" s="195"/>
      <c r="AJ21" s="195"/>
      <c r="AK21" s="196"/>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05"/>
      <c r="C22" s="306"/>
      <c r="D22" s="306"/>
      <c r="E22" s="306"/>
      <c r="F22" s="306"/>
      <c r="G22" s="306"/>
      <c r="H22" s="306"/>
      <c r="I22" s="306"/>
      <c r="J22" s="306"/>
      <c r="K22" s="306"/>
      <c r="L22" s="306"/>
      <c r="M22" s="307"/>
      <c r="N22" s="314"/>
      <c r="O22" s="315"/>
      <c r="P22" s="315"/>
      <c r="Q22" s="315"/>
      <c r="R22" s="316"/>
      <c r="S22" s="272"/>
      <c r="T22" s="320"/>
      <c r="U22" s="229"/>
      <c r="V22" s="31"/>
      <c r="W22" s="31"/>
      <c r="X22" s="31"/>
      <c r="Y22" s="31"/>
      <c r="Z22" s="31"/>
      <c r="AA22" s="31"/>
      <c r="AB22" s="31"/>
      <c r="AC22" s="31"/>
      <c r="AD22" s="194"/>
      <c r="AE22" s="195"/>
      <c r="AF22" s="195"/>
      <c r="AG22" s="195"/>
      <c r="AH22" s="195"/>
      <c r="AI22" s="195"/>
      <c r="AJ22" s="195"/>
      <c r="AK22" s="196"/>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08"/>
      <c r="C23" s="309"/>
      <c r="D23" s="309"/>
      <c r="E23" s="309"/>
      <c r="F23" s="309"/>
      <c r="G23" s="309"/>
      <c r="H23" s="309"/>
      <c r="I23" s="309"/>
      <c r="J23" s="309"/>
      <c r="K23" s="309"/>
      <c r="L23" s="309"/>
      <c r="M23" s="310"/>
      <c r="N23" s="317"/>
      <c r="O23" s="318"/>
      <c r="P23" s="318"/>
      <c r="Q23" s="318"/>
      <c r="R23" s="319"/>
      <c r="S23" s="273"/>
      <c r="T23" s="320"/>
      <c r="U23" s="229"/>
      <c r="V23" s="31"/>
      <c r="W23" s="31"/>
      <c r="X23" s="31"/>
      <c r="Y23" s="31"/>
      <c r="Z23" s="31"/>
      <c r="AA23" s="31"/>
      <c r="AB23" s="31"/>
      <c r="AC23" s="31"/>
      <c r="AD23" s="194"/>
      <c r="AE23" s="195"/>
      <c r="AF23" s="195"/>
      <c r="AG23" s="195"/>
      <c r="AH23" s="195"/>
      <c r="AI23" s="195"/>
      <c r="AJ23" s="195"/>
      <c r="AK23" s="196"/>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7"/>
      <c r="AE24" s="198"/>
      <c r="AF24" s="198"/>
      <c r="AG24" s="198"/>
      <c r="AH24" s="198"/>
      <c r="AI24" s="198"/>
      <c r="AJ24" s="198"/>
      <c r="AK24" s="199"/>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1" t="str">
        <f>IFERROR(IF(AND(AM8=1,OR(AM29=0,AM33=0,AM40=0,AM44=0)),"×",IF(AND(AM8=2,OR(AM29=0,AM33=0,AM40=0)),"×","○")),"")</f>
        <v>○</v>
      </c>
      <c r="AM26" s="40"/>
      <c r="AN26" s="253" t="s">
        <v>1954</v>
      </c>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2"/>
      <c r="AM27" s="40"/>
      <c r="AN27" s="259"/>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1"/>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18.600000000000001" customHeight="1">
      <c r="B46" s="28" t="s">
        <v>15</v>
      </c>
      <c r="C46" s="394" t="s">
        <v>1897</v>
      </c>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0" t="s">
        <v>1955</v>
      </c>
      <c r="AO48" s="391"/>
      <c r="AP48" s="391"/>
      <c r="AQ48" s="391"/>
      <c r="AR48" s="391"/>
      <c r="AS48" s="391"/>
      <c r="AT48" s="391"/>
      <c r="AU48" s="391"/>
      <c r="AV48" s="391"/>
      <c r="AW48" s="391"/>
      <c r="AX48" s="391"/>
      <c r="AY48" s="391"/>
      <c r="AZ48" s="391"/>
      <c r="BA48" s="391"/>
      <c r="BB48" s="391"/>
      <c r="BC48" s="391"/>
      <c r="BD48" s="391"/>
      <c r="BE48" s="391"/>
      <c r="BF48" s="391"/>
      <c r="BG48" s="391"/>
      <c r="BH48" s="391"/>
      <c r="BI48" s="391"/>
      <c r="BJ48" s="391"/>
      <c r="BK48" s="392"/>
    </row>
    <row r="49" spans="2:41" ht="24.75" customHeight="1">
      <c r="B49" s="53"/>
      <c r="C49" s="395" t="s">
        <v>89</v>
      </c>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7"/>
      <c r="AM49" s="142" t="b">
        <v>0</v>
      </c>
      <c r="AN49" s="30"/>
      <c r="AO49" s="30"/>
    </row>
    <row r="50" spans="2:41" ht="25.5" customHeight="1">
      <c r="B50" s="54"/>
      <c r="C50" s="395" t="s">
        <v>48</v>
      </c>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M50" s="142" t="b">
        <v>0</v>
      </c>
    </row>
    <row r="51" spans="2:41" ht="15.75" customHeight="1">
      <c r="B51" s="54"/>
      <c r="C51" s="395" t="s">
        <v>49</v>
      </c>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M51" s="142" t="b">
        <v>0</v>
      </c>
    </row>
    <row r="52" spans="2:41" ht="16.5" customHeight="1" thickBot="1">
      <c r="B52" s="55"/>
      <c r="C52" s="398" t="s">
        <v>50</v>
      </c>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1" t="str">
        <f>IFERROR(IF(AND(E58&lt;&gt;"",H58&lt;&gt;"",K58&lt;&gt;"",R58&lt;&gt;"",T59&lt;&gt;"",AA59&lt;&gt;""),"○","×"),"")</f>
        <v>×</v>
      </c>
      <c r="AM54" s="40"/>
    </row>
    <row r="55" spans="2:41" ht="12.9" customHeight="1" thickBot="1">
      <c r="B55" s="58"/>
      <c r="C55" s="393" t="s">
        <v>86</v>
      </c>
      <c r="D55" s="393"/>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59"/>
      <c r="AK55" s="202"/>
      <c r="AM55" s="40"/>
    </row>
    <row r="56" spans="2:41" ht="17.100000000000001" customHeight="1">
      <c r="B56" s="58"/>
      <c r="C56" s="393"/>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400"/>
      <c r="F58" s="401"/>
      <c r="G58" s="63" t="s">
        <v>41</v>
      </c>
      <c r="H58" s="400"/>
      <c r="I58" s="401"/>
      <c r="J58" s="63" t="s">
        <v>42</v>
      </c>
      <c r="K58" s="400"/>
      <c r="L58" s="401"/>
      <c r="M58" s="63" t="s">
        <v>43</v>
      </c>
      <c r="N58" s="59"/>
      <c r="O58" s="402" t="s">
        <v>44</v>
      </c>
      <c r="P58" s="402"/>
      <c r="Q58" s="402"/>
      <c r="R58" s="403"/>
      <c r="S58" s="403"/>
      <c r="T58" s="403"/>
      <c r="U58" s="403"/>
      <c r="V58" s="403"/>
      <c r="W58" s="403"/>
      <c r="X58" s="403"/>
      <c r="Y58" s="403"/>
      <c r="Z58" s="403"/>
      <c r="AA58" s="403"/>
      <c r="AB58" s="403"/>
      <c r="AC58" s="403"/>
      <c r="AD58" s="403"/>
      <c r="AE58" s="403"/>
      <c r="AF58" s="403"/>
      <c r="AG58" s="403"/>
      <c r="AH58" s="403"/>
      <c r="AI58" s="403"/>
      <c r="AJ58" s="64"/>
      <c r="AK58" s="65"/>
      <c r="AM58" s="40"/>
    </row>
    <row r="59" spans="2:41">
      <c r="B59" s="62"/>
      <c r="C59" s="66"/>
      <c r="D59" s="63"/>
      <c r="E59" s="63"/>
      <c r="F59" s="63"/>
      <c r="G59" s="63"/>
      <c r="H59" s="63"/>
      <c r="I59" s="63"/>
      <c r="J59" s="63"/>
      <c r="K59" s="63"/>
      <c r="L59" s="63"/>
      <c r="M59" s="63"/>
      <c r="N59" s="63"/>
      <c r="O59" s="345" t="s">
        <v>45</v>
      </c>
      <c r="P59" s="345"/>
      <c r="Q59" s="345"/>
      <c r="R59" s="355" t="s">
        <v>46</v>
      </c>
      <c r="S59" s="355"/>
      <c r="T59" s="344"/>
      <c r="U59" s="344"/>
      <c r="V59" s="344"/>
      <c r="W59" s="344"/>
      <c r="X59" s="344"/>
      <c r="Y59" s="356" t="s">
        <v>47</v>
      </c>
      <c r="Z59" s="356"/>
      <c r="AA59" s="344"/>
      <c r="AB59" s="344"/>
      <c r="AC59" s="344"/>
      <c r="AD59" s="344"/>
      <c r="AE59" s="344"/>
      <c r="AF59" s="344"/>
      <c r="AG59" s="344"/>
      <c r="AH59" s="344"/>
      <c r="AI59" s="34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3.8" thickBot="1">
      <c r="B63" s="275" t="s">
        <v>44</v>
      </c>
      <c r="C63" s="275"/>
      <c r="D63" s="275"/>
      <c r="E63" s="346" t="s">
        <v>1875</v>
      </c>
      <c r="F63" s="346"/>
      <c r="G63" s="346"/>
      <c r="H63" s="347"/>
      <c r="I63" s="347"/>
      <c r="J63" s="347"/>
      <c r="K63" s="347"/>
      <c r="L63" s="347"/>
      <c r="M63" s="347"/>
      <c r="N63" s="347"/>
      <c r="O63" s="347"/>
      <c r="P63" s="347"/>
      <c r="Q63" s="347"/>
      <c r="R63" s="275" t="s">
        <v>1876</v>
      </c>
      <c r="S63" s="275"/>
      <c r="T63" s="275"/>
      <c r="U63" s="71" t="s">
        <v>1877</v>
      </c>
      <c r="V63" s="348"/>
      <c r="W63" s="348"/>
      <c r="X63" s="72" t="s">
        <v>1878</v>
      </c>
      <c r="Y63" s="348"/>
      <c r="Z63" s="354"/>
      <c r="AG63" s="36"/>
      <c r="AH63" s="36"/>
      <c r="AI63" s="36"/>
      <c r="AK63" s="52" t="str">
        <f>IFERROR(IF(AND(H63&lt;&gt;"",V63&lt;&gt;"",Y63&lt;&gt;"",U64&lt;&gt;"",U66&lt;&gt;"",U67&lt;&gt;"",AF66&lt;&gt;"",AF67&lt;&gt;""),"○","×"),"")</f>
        <v>×</v>
      </c>
      <c r="AM63" s="40"/>
    </row>
    <row r="64" spans="2:41">
      <c r="B64" s="275"/>
      <c r="C64" s="275"/>
      <c r="D64" s="275"/>
      <c r="E64" s="349" t="s">
        <v>1879</v>
      </c>
      <c r="F64" s="349"/>
      <c r="G64" s="349"/>
      <c r="H64" s="350" t="str">
        <f>IF(R58="","",R58)</f>
        <v/>
      </c>
      <c r="I64" s="350"/>
      <c r="J64" s="350"/>
      <c r="K64" s="350"/>
      <c r="L64" s="350"/>
      <c r="M64" s="350"/>
      <c r="N64" s="350"/>
      <c r="O64" s="350"/>
      <c r="P64" s="350"/>
      <c r="Q64" s="350"/>
      <c r="R64" s="275"/>
      <c r="S64" s="275"/>
      <c r="T64" s="275"/>
      <c r="U64" s="351"/>
      <c r="V64" s="352"/>
      <c r="W64" s="352"/>
      <c r="X64" s="352"/>
      <c r="Y64" s="352"/>
      <c r="Z64" s="352"/>
      <c r="AA64" s="352"/>
      <c r="AB64" s="352"/>
      <c r="AC64" s="352"/>
      <c r="AD64" s="352"/>
      <c r="AE64" s="352"/>
      <c r="AF64" s="352"/>
      <c r="AG64" s="352"/>
      <c r="AH64" s="352"/>
      <c r="AI64" s="352"/>
      <c r="AJ64" s="352"/>
      <c r="AK64" s="35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5" t="s">
        <v>1880</v>
      </c>
      <c r="C66" s="275"/>
      <c r="D66" s="275"/>
      <c r="E66" s="275" t="s">
        <v>46</v>
      </c>
      <c r="F66" s="275"/>
      <c r="G66" s="275"/>
      <c r="H66" s="359" t="str">
        <f>IF(T59="","",T59)</f>
        <v/>
      </c>
      <c r="I66" s="359"/>
      <c r="J66" s="359"/>
      <c r="K66" s="359"/>
      <c r="L66" s="359"/>
      <c r="M66" s="359"/>
      <c r="N66" s="359"/>
      <c r="O66" s="275" t="s">
        <v>1881</v>
      </c>
      <c r="P66" s="275"/>
      <c r="Q66" s="275"/>
      <c r="R66" s="346" t="s">
        <v>1875</v>
      </c>
      <c r="S66" s="346"/>
      <c r="T66" s="346"/>
      <c r="U66" s="347"/>
      <c r="V66" s="347"/>
      <c r="W66" s="347"/>
      <c r="X66" s="347"/>
      <c r="Y66" s="347"/>
      <c r="Z66" s="347"/>
      <c r="AA66" s="347"/>
      <c r="AB66" s="360" t="s">
        <v>1882</v>
      </c>
      <c r="AC66" s="361"/>
      <c r="AD66" s="361"/>
      <c r="AE66" s="362"/>
      <c r="AF66" s="358"/>
      <c r="AG66" s="358"/>
      <c r="AH66" s="358"/>
      <c r="AI66" s="358"/>
      <c r="AJ66" s="358"/>
      <c r="AK66" s="358"/>
      <c r="AM66" s="40"/>
    </row>
    <row r="67" spans="2:39" ht="18">
      <c r="B67" s="275"/>
      <c r="C67" s="275"/>
      <c r="D67" s="275"/>
      <c r="E67" s="275" t="s">
        <v>47</v>
      </c>
      <c r="F67" s="275"/>
      <c r="G67" s="275"/>
      <c r="H67" s="359" t="str">
        <f t="shared" ref="H67" si="0">IF(AA59="","",AA59)</f>
        <v/>
      </c>
      <c r="I67" s="359"/>
      <c r="J67" s="359"/>
      <c r="K67" s="359"/>
      <c r="L67" s="359"/>
      <c r="M67" s="359"/>
      <c r="N67" s="359"/>
      <c r="O67" s="275"/>
      <c r="P67" s="275"/>
      <c r="Q67" s="275"/>
      <c r="R67" s="349" t="s">
        <v>47</v>
      </c>
      <c r="S67" s="349"/>
      <c r="T67" s="349"/>
      <c r="U67" s="389"/>
      <c r="V67" s="389"/>
      <c r="W67" s="389"/>
      <c r="X67" s="389"/>
      <c r="Y67" s="389"/>
      <c r="Z67" s="389"/>
      <c r="AA67" s="389"/>
      <c r="AB67" s="360" t="s">
        <v>1883</v>
      </c>
      <c r="AC67" s="361"/>
      <c r="AD67" s="361"/>
      <c r="AE67" s="362"/>
      <c r="AF67" s="357"/>
      <c r="AG67" s="358"/>
      <c r="AH67" s="358"/>
      <c r="AI67" s="358"/>
      <c r="AJ67" s="358"/>
      <c r="AK67" s="358"/>
      <c r="AM67" s="40"/>
    </row>
    <row r="68" spans="2:39" ht="7.2" customHeight="1">
      <c r="AM68" s="40"/>
    </row>
    <row r="69" spans="2:39" ht="29.25" customHeight="1" thickBot="1">
      <c r="B69" s="342" t="s">
        <v>2016</v>
      </c>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3"/>
      <c r="AM69" s="40"/>
    </row>
    <row r="70" spans="2:39" ht="13.8" thickBot="1">
      <c r="B70" s="410" t="s">
        <v>16</v>
      </c>
      <c r="C70" s="411"/>
      <c r="D70" s="411"/>
      <c r="E70" s="412"/>
      <c r="F70" s="413" t="s">
        <v>17</v>
      </c>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5"/>
      <c r="AK70" s="77" t="str">
        <f>IFERROR(IF(COUNTIF(AM71:AM95,TRUE)&gt;=1,"○","×"),"")</f>
        <v>×</v>
      </c>
      <c r="AM70" s="40"/>
    </row>
    <row r="71" spans="2:39" ht="13.5" customHeight="1">
      <c r="B71" s="374" t="s">
        <v>18</v>
      </c>
      <c r="C71" s="375"/>
      <c r="D71" s="375"/>
      <c r="E71" s="375"/>
      <c r="F71" s="78"/>
      <c r="G71" s="416" t="s">
        <v>2019</v>
      </c>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7"/>
      <c r="AM71" s="142" t="b">
        <v>0</v>
      </c>
    </row>
    <row r="72" spans="2:39" ht="13.5" customHeight="1">
      <c r="B72" s="376"/>
      <c r="C72" s="377"/>
      <c r="D72" s="377"/>
      <c r="E72" s="377"/>
      <c r="F72" s="79"/>
      <c r="G72" s="420" t="s">
        <v>19</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181"/>
      <c r="AM72" s="142" t="b">
        <v>0</v>
      </c>
    </row>
    <row r="73" spans="2:39" ht="13.5" customHeight="1">
      <c r="B73" s="376"/>
      <c r="C73" s="377"/>
      <c r="D73" s="377"/>
      <c r="E73" s="377"/>
      <c r="F73" s="79"/>
      <c r="G73" s="420" t="s">
        <v>20</v>
      </c>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181"/>
      <c r="AM73" s="142" t="b">
        <v>0</v>
      </c>
    </row>
    <row r="74" spans="2:39" ht="13.5" customHeight="1">
      <c r="B74" s="378"/>
      <c r="C74" s="379"/>
      <c r="D74" s="379"/>
      <c r="E74" s="379"/>
      <c r="F74" s="80"/>
      <c r="G74" s="422" t="s">
        <v>2020</v>
      </c>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182"/>
      <c r="AM74" s="142" t="b">
        <v>0</v>
      </c>
    </row>
    <row r="75" spans="2:39" ht="32.25" customHeight="1">
      <c r="B75" s="374" t="s">
        <v>21</v>
      </c>
      <c r="C75" s="375"/>
      <c r="D75" s="375"/>
      <c r="E75" s="375"/>
      <c r="F75" s="81"/>
      <c r="G75" s="380" t="s">
        <v>2021</v>
      </c>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3"/>
      <c r="AM75" s="142" t="b">
        <v>0</v>
      </c>
    </row>
    <row r="76" spans="2:39" ht="13.5" customHeight="1">
      <c r="B76" s="376"/>
      <c r="C76" s="377"/>
      <c r="D76" s="377"/>
      <c r="E76" s="377"/>
      <c r="F76" s="79"/>
      <c r="G76" s="420" t="s">
        <v>22</v>
      </c>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183"/>
      <c r="AM76" s="142" t="b">
        <v>0</v>
      </c>
    </row>
    <row r="77" spans="2:39" ht="13.5" customHeight="1">
      <c r="B77" s="376"/>
      <c r="C77" s="377"/>
      <c r="D77" s="377"/>
      <c r="E77" s="377"/>
      <c r="F77" s="79"/>
      <c r="G77" s="420" t="s">
        <v>23</v>
      </c>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181"/>
      <c r="AM77" s="142" t="b">
        <v>0</v>
      </c>
    </row>
    <row r="78" spans="2:39" ht="13.5" customHeight="1">
      <c r="B78" s="378"/>
      <c r="C78" s="379"/>
      <c r="D78" s="379"/>
      <c r="E78" s="379"/>
      <c r="F78" s="82"/>
      <c r="G78" s="372" t="s">
        <v>24</v>
      </c>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419"/>
      <c r="AM78" s="142" t="b">
        <v>0</v>
      </c>
    </row>
    <row r="79" spans="2:39" ht="13.5" customHeight="1">
      <c r="B79" s="374" t="s">
        <v>25</v>
      </c>
      <c r="C79" s="375"/>
      <c r="D79" s="375"/>
      <c r="E79" s="404"/>
      <c r="F79" s="83"/>
      <c r="G79" s="421" t="s">
        <v>26</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183"/>
      <c r="AM79" s="142" t="b">
        <v>0</v>
      </c>
    </row>
    <row r="80" spans="2:39" ht="26.25" customHeight="1">
      <c r="B80" s="376"/>
      <c r="C80" s="405"/>
      <c r="D80" s="405"/>
      <c r="E80" s="406"/>
      <c r="F80" s="79"/>
      <c r="G80" s="420" t="s">
        <v>27</v>
      </c>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181"/>
      <c r="AM80" s="142" t="b">
        <v>0</v>
      </c>
    </row>
    <row r="81" spans="2:66" ht="13.5" customHeight="1">
      <c r="B81" s="376"/>
      <c r="C81" s="405"/>
      <c r="D81" s="405"/>
      <c r="E81" s="406"/>
      <c r="F81" s="79"/>
      <c r="G81" s="420" t="s">
        <v>28</v>
      </c>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181"/>
      <c r="AM81" s="142" t="b">
        <v>0</v>
      </c>
    </row>
    <row r="82" spans="2:66" ht="14.25" customHeight="1">
      <c r="B82" s="376"/>
      <c r="C82" s="405"/>
      <c r="D82" s="405"/>
      <c r="E82" s="406"/>
      <c r="F82" s="79"/>
      <c r="G82" s="381" t="s">
        <v>29</v>
      </c>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181"/>
      <c r="AM82" s="142" t="b">
        <v>0</v>
      </c>
    </row>
    <row r="83" spans="2:66" ht="13.5" customHeight="1">
      <c r="B83" s="378"/>
      <c r="C83" s="379"/>
      <c r="D83" s="379"/>
      <c r="E83" s="407"/>
      <c r="F83" s="180"/>
      <c r="G83" s="408" t="s">
        <v>2022</v>
      </c>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9"/>
      <c r="AM83" s="142" t="b">
        <v>0</v>
      </c>
    </row>
    <row r="84" spans="2:66" ht="21.75" customHeight="1">
      <c r="B84" s="374" t="s">
        <v>30</v>
      </c>
      <c r="C84" s="375"/>
      <c r="D84" s="375"/>
      <c r="E84" s="375"/>
      <c r="F84" s="81"/>
      <c r="G84" s="418" t="s">
        <v>2023</v>
      </c>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183"/>
      <c r="AM84" s="142" t="b">
        <v>0</v>
      </c>
    </row>
    <row r="85" spans="2:66" ht="24" customHeight="1">
      <c r="B85" s="376"/>
      <c r="C85" s="377"/>
      <c r="D85" s="377"/>
      <c r="E85" s="377"/>
      <c r="F85" s="79"/>
      <c r="G85" s="381" t="s">
        <v>31</v>
      </c>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183"/>
      <c r="AM85" s="142" t="b">
        <v>0</v>
      </c>
    </row>
    <row r="86" spans="2:66" ht="13.5" customHeight="1">
      <c r="B86" s="376"/>
      <c r="C86" s="377"/>
      <c r="D86" s="377"/>
      <c r="E86" s="377"/>
      <c r="F86" s="79"/>
      <c r="G86" s="381" t="s">
        <v>32</v>
      </c>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184"/>
      <c r="AM86" s="142" t="b">
        <v>0</v>
      </c>
    </row>
    <row r="87" spans="2:66" ht="13.5" customHeight="1">
      <c r="B87" s="378"/>
      <c r="C87" s="379"/>
      <c r="D87" s="379"/>
      <c r="E87" s="379"/>
      <c r="F87" s="82"/>
      <c r="G87" s="372" t="s">
        <v>33</v>
      </c>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419"/>
      <c r="AM87" s="142" t="b">
        <v>0</v>
      </c>
    </row>
    <row r="88" spans="2:66" ht="13.5" customHeight="1">
      <c r="B88" s="374" t="s">
        <v>34</v>
      </c>
      <c r="C88" s="375"/>
      <c r="D88" s="375"/>
      <c r="E88" s="375"/>
      <c r="F88" s="83"/>
      <c r="G88" s="380" t="s">
        <v>35</v>
      </c>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c r="AI88" s="380"/>
      <c r="AJ88" s="380"/>
      <c r="AK88" s="183"/>
      <c r="AM88" s="142" t="b">
        <v>0</v>
      </c>
    </row>
    <row r="89" spans="2:66" ht="25.5" customHeight="1">
      <c r="B89" s="376"/>
      <c r="C89" s="377"/>
      <c r="D89" s="377"/>
      <c r="E89" s="377"/>
      <c r="F89" s="79"/>
      <c r="G89" s="381" t="s">
        <v>36</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1"/>
      <c r="AM89" s="142" t="b">
        <v>0</v>
      </c>
    </row>
    <row r="90" spans="2:66" ht="22.5" customHeight="1">
      <c r="B90" s="376"/>
      <c r="C90" s="377"/>
      <c r="D90" s="377"/>
      <c r="E90" s="377"/>
      <c r="F90" s="79"/>
      <c r="G90" s="381" t="s">
        <v>37</v>
      </c>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181"/>
      <c r="AM90" s="142" t="b">
        <v>0</v>
      </c>
    </row>
    <row r="91" spans="2:66" ht="14.25" customHeight="1">
      <c r="B91" s="378"/>
      <c r="C91" s="379"/>
      <c r="D91" s="379"/>
      <c r="E91" s="379"/>
      <c r="F91" s="82"/>
      <c r="G91" s="372" t="s">
        <v>38</v>
      </c>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185"/>
      <c r="AM91" s="142" t="b">
        <v>0</v>
      </c>
    </row>
    <row r="92" spans="2:66" ht="21.75" customHeight="1">
      <c r="B92" s="374" t="s">
        <v>39</v>
      </c>
      <c r="C92" s="375"/>
      <c r="D92" s="375"/>
      <c r="E92" s="375"/>
      <c r="F92" s="83"/>
      <c r="G92" s="380" t="s">
        <v>2024</v>
      </c>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3"/>
      <c r="AM92" s="142" t="b">
        <v>0</v>
      </c>
    </row>
    <row r="93" spans="2:66" ht="13.5" customHeight="1">
      <c r="B93" s="376"/>
      <c r="C93" s="377"/>
      <c r="D93" s="377"/>
      <c r="E93" s="377"/>
      <c r="F93" s="79"/>
      <c r="G93" s="381" t="s">
        <v>40</v>
      </c>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181"/>
      <c r="AM93" s="142" t="b">
        <v>0</v>
      </c>
    </row>
    <row r="94" spans="2:66" ht="15" customHeight="1">
      <c r="B94" s="376"/>
      <c r="C94" s="377"/>
      <c r="D94" s="377"/>
      <c r="E94" s="377"/>
      <c r="F94" s="79"/>
      <c r="G94" s="381" t="s">
        <v>2025</v>
      </c>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181"/>
      <c r="AM94" s="142" t="b">
        <v>0</v>
      </c>
      <c r="AN94" s="29"/>
      <c r="AP94" s="28"/>
      <c r="BN94" s="30"/>
    </row>
    <row r="95" spans="2:66" ht="14.25" customHeight="1" thickBot="1">
      <c r="B95" s="378"/>
      <c r="C95" s="379"/>
      <c r="D95" s="379"/>
      <c r="E95" s="379"/>
      <c r="F95" s="84"/>
      <c r="G95" s="384" t="s">
        <v>2026</v>
      </c>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186"/>
      <c r="AM95" s="142" t="b">
        <v>0</v>
      </c>
      <c r="AN95" s="29"/>
      <c r="AP95" s="28"/>
      <c r="BN95" s="30"/>
    </row>
    <row r="96" spans="2:66" ht="6" customHeight="1" thickBot="1"/>
    <row r="97" spans="2:31" ht="27.75" customHeight="1">
      <c r="B97" s="203" t="s">
        <v>1952</v>
      </c>
      <c r="C97" s="204"/>
      <c r="D97" s="204"/>
      <c r="E97" s="204"/>
      <c r="F97" s="204"/>
      <c r="G97" s="204"/>
      <c r="H97" s="204"/>
      <c r="I97" s="204"/>
      <c r="J97" s="204"/>
      <c r="K97" s="204"/>
      <c r="L97" s="204"/>
      <c r="M97" s="204"/>
      <c r="N97" s="204"/>
      <c r="O97" s="204"/>
      <c r="P97" s="204"/>
      <c r="Q97" s="204"/>
      <c r="R97" s="204"/>
      <c r="S97" s="204"/>
      <c r="T97" s="204"/>
      <c r="U97" s="204"/>
      <c r="V97" s="204"/>
      <c r="W97" s="205"/>
    </row>
    <row r="98" spans="2:31" ht="27" customHeight="1">
      <c r="B98" s="85"/>
      <c r="C98" s="86"/>
      <c r="D98" s="189" t="s">
        <v>1945</v>
      </c>
      <c r="E98" s="189"/>
      <c r="F98" s="26">
        <v>6</v>
      </c>
      <c r="G98" s="87" t="s">
        <v>1939</v>
      </c>
      <c r="H98" s="26">
        <v>4</v>
      </c>
      <c r="I98" s="87" t="s">
        <v>1938</v>
      </c>
      <c r="J98" s="189" t="s">
        <v>1946</v>
      </c>
      <c r="K98" s="189"/>
      <c r="L98" s="189"/>
      <c r="M98" s="26">
        <v>7</v>
      </c>
      <c r="N98" s="87" t="s">
        <v>1939</v>
      </c>
      <c r="O98" s="26">
        <v>3</v>
      </c>
      <c r="P98" s="87" t="s">
        <v>1938</v>
      </c>
      <c r="Q98" s="88" t="s">
        <v>1943</v>
      </c>
      <c r="R98" s="88">
        <f>(M98*12+O98)-(F98*12+H98)+1</f>
        <v>12</v>
      </c>
      <c r="S98" s="190" t="s">
        <v>1942</v>
      </c>
      <c r="T98" s="190"/>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6"/>
      <c r="C102" s="227"/>
      <c r="D102" s="227"/>
      <c r="E102" s="234" t="str">
        <f>IF(H98=4,"R6.4～R6.5の処遇加算等の区分",IF(H98=5,"R6.5の処遇加算等の区分",""))</f>
        <v>R6.4～R6.5の処遇加算等の区分</v>
      </c>
      <c r="F102" s="234"/>
      <c r="G102" s="234"/>
      <c r="H102" s="234"/>
      <c r="I102" s="234"/>
      <c r="J102" s="234"/>
      <c r="K102" s="234"/>
      <c r="L102" s="234"/>
      <c r="M102" s="234"/>
      <c r="N102" s="234"/>
      <c r="O102" s="234"/>
      <c r="P102" s="234"/>
      <c r="Q102" s="234"/>
      <c r="R102" s="234"/>
      <c r="S102" s="234"/>
      <c r="T102" s="234"/>
      <c r="U102" s="234"/>
      <c r="V102" s="234"/>
      <c r="W102" s="234"/>
      <c r="X102" s="235"/>
      <c r="Y102" s="236" t="str">
        <f>IF(OR(H98=4,H98=5),"R6.6以降の新加算の区分","R"&amp;F98&amp;"."&amp;H98&amp;"以降の新加算の区分")</f>
        <v>R6.6以降の新加算の区分</v>
      </c>
      <c r="Z102" s="236"/>
      <c r="AA102" s="236"/>
      <c r="AB102" s="236"/>
      <c r="AC102" s="236"/>
      <c r="AD102" s="236"/>
      <c r="AE102" s="236"/>
    </row>
    <row r="103" spans="2:31">
      <c r="B103" s="226" t="s">
        <v>1894</v>
      </c>
      <c r="C103" s="227"/>
      <c r="D103" s="227"/>
      <c r="E103" s="250" t="str">
        <f>I8</f>
        <v/>
      </c>
      <c r="F103" s="251"/>
      <c r="G103" s="251"/>
      <c r="H103" s="251"/>
      <c r="I103" s="252"/>
      <c r="J103" s="237" t="str">
        <f>M8</f>
        <v/>
      </c>
      <c r="K103" s="237"/>
      <c r="L103" s="237"/>
      <c r="M103" s="237"/>
      <c r="N103" s="237"/>
      <c r="O103" s="237" t="str">
        <f>Q8</f>
        <v/>
      </c>
      <c r="P103" s="237"/>
      <c r="Q103" s="237"/>
      <c r="R103" s="237"/>
      <c r="S103" s="238"/>
      <c r="T103" s="239" t="s">
        <v>1873</v>
      </c>
      <c r="U103" s="240"/>
      <c r="V103" s="240"/>
      <c r="W103" s="240"/>
      <c r="X103" s="241"/>
      <c r="Y103" s="246" t="str">
        <f>IFERROR(IF(AM8=1,"新加算Ⅲ",IF(AM8=2,"新加算Ⅳ","")),"")</f>
        <v/>
      </c>
      <c r="Z103" s="247"/>
      <c r="AA103" s="247"/>
      <c r="AB103" s="247"/>
      <c r="AC103" s="247"/>
      <c r="AD103" s="247"/>
      <c r="AE103" s="248"/>
    </row>
    <row r="104" spans="2:31" ht="15" customHeight="1" thickBot="1">
      <c r="B104" s="226" t="s">
        <v>1892</v>
      </c>
      <c r="C104" s="227"/>
      <c r="D104" s="227"/>
      <c r="E104" s="387" t="str">
        <f>I9</f>
        <v/>
      </c>
      <c r="F104" s="388"/>
      <c r="G104" s="388"/>
      <c r="H104" s="388"/>
      <c r="I104" s="244"/>
      <c r="J104" s="242" t="str">
        <f>M9</f>
        <v/>
      </c>
      <c r="K104" s="242"/>
      <c r="L104" s="242"/>
      <c r="M104" s="242"/>
      <c r="N104" s="242"/>
      <c r="O104" s="242" t="str">
        <f>Q9</f>
        <v/>
      </c>
      <c r="P104" s="242"/>
      <c r="Q104" s="242"/>
      <c r="R104" s="242"/>
      <c r="S104" s="245"/>
      <c r="T104" s="373">
        <f>U9</f>
        <v>0</v>
      </c>
      <c r="U104" s="373"/>
      <c r="V104" s="373"/>
      <c r="W104" s="373"/>
      <c r="X104" s="373"/>
      <c r="Y104" s="243" t="str">
        <f>IFERROR(IF(AM8=1,Y9,IF(AM8=2,AC9,"")),"")</f>
        <v/>
      </c>
      <c r="Z104" s="244"/>
      <c r="AA104" s="244"/>
      <c r="AB104" s="242"/>
      <c r="AC104" s="242"/>
      <c r="AD104" s="242"/>
      <c r="AE104" s="245"/>
    </row>
    <row r="105" spans="2:31">
      <c r="B105" s="366" t="s">
        <v>1893</v>
      </c>
      <c r="C105" s="367"/>
      <c r="D105" s="368"/>
      <c r="E105" s="385" t="str">
        <f>IFERROR(ROUNDDOWN(ROUND(T5*I9,0),0)*W108,"")</f>
        <v/>
      </c>
      <c r="F105" s="386"/>
      <c r="G105" s="386"/>
      <c r="H105" s="386"/>
      <c r="I105" s="96" t="s">
        <v>1891</v>
      </c>
      <c r="J105" s="230" t="str">
        <f>IFERROR(ROUNDDOWN(ROUND(T5*M9,0),0)*W108,"")</f>
        <v/>
      </c>
      <c r="K105" s="231"/>
      <c r="L105" s="231"/>
      <c r="M105" s="231"/>
      <c r="N105" s="187" t="s">
        <v>1891</v>
      </c>
      <c r="O105" s="230" t="str">
        <f>IFERROR(ROUNDDOWN(ROUND(T5*Q9,0),0)*W108,"")</f>
        <v/>
      </c>
      <c r="P105" s="231"/>
      <c r="Q105" s="231"/>
      <c r="R105" s="231"/>
      <c r="S105" s="97" t="s">
        <v>1891</v>
      </c>
      <c r="T105" s="249">
        <f>IFERROR(SUM(E105,J105,O105),"")</f>
        <v>0</v>
      </c>
      <c r="U105" s="249"/>
      <c r="V105" s="249"/>
      <c r="W105" s="249"/>
      <c r="X105" s="98" t="s">
        <v>1891</v>
      </c>
      <c r="Y105" s="232" t="str">
        <f>IFERROR(IF(AM8=1,ROUNDDOWN(ROUND(T5*Y9,0),0)*AD108,IF(AM8=2,ROUNDDOWN(ROUND(T5*AC9,0),0)*AD108,"")),"")</f>
        <v/>
      </c>
      <c r="Z105" s="233"/>
      <c r="AA105" s="233"/>
      <c r="AB105" s="233"/>
      <c r="AC105" s="233"/>
      <c r="AD105" s="233"/>
      <c r="AE105" s="99" t="s">
        <v>1891</v>
      </c>
    </row>
    <row r="106" spans="2:31">
      <c r="B106" s="369"/>
      <c r="C106" s="370"/>
      <c r="D106" s="371"/>
      <c r="E106" s="365" t="str">
        <f>IFERROR("("&amp;TEXT(E105/W108,"#,##0円")&amp;"/月)","")</f>
        <v/>
      </c>
      <c r="F106" s="382"/>
      <c r="G106" s="382"/>
      <c r="H106" s="382"/>
      <c r="I106" s="363"/>
      <c r="J106" s="364" t="str">
        <f>IFERROR("("&amp;TEXT(J105/W108,"#,##0円")&amp;"/月)","")</f>
        <v/>
      </c>
      <c r="K106" s="364"/>
      <c r="L106" s="364"/>
      <c r="M106" s="364"/>
      <c r="N106" s="364"/>
      <c r="O106" s="364" t="str">
        <f>IFERROR("("&amp;TEXT(O105/W108,"#,##0円")&amp;"/月)","")</f>
        <v/>
      </c>
      <c r="P106" s="364"/>
      <c r="Q106" s="364"/>
      <c r="R106" s="364"/>
      <c r="S106" s="364"/>
      <c r="T106" s="363" t="str">
        <f>IFERROR("("&amp;TEXT(T105/W108,"#,##0円")&amp;"/月)","")</f>
        <v>(0円/月)</v>
      </c>
      <c r="U106" s="364"/>
      <c r="V106" s="364"/>
      <c r="W106" s="364"/>
      <c r="X106" s="365"/>
      <c r="Y106" s="364" t="str">
        <f>IFERROR("("&amp;TEXT(Y105/AD108,"#,##0円")&amp;"/月)","")</f>
        <v/>
      </c>
      <c r="Z106" s="364"/>
      <c r="AA106" s="364"/>
      <c r="AB106" s="364"/>
      <c r="AC106" s="364"/>
      <c r="AD106" s="364"/>
      <c r="AE106" s="364"/>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3" r:id="rId4" name="Check Box 40">
              <controlPr defaultSize="0" autoFill="0" autoLine="0" autoPict="0">
                <anchor moveWithCells="1">
                  <from>
                    <xdr:col>0</xdr:col>
                    <xdr:colOff>60960</xdr:colOff>
                    <xdr:row>48</xdr:row>
                    <xdr:rowOff>30480</xdr:rowOff>
                  </from>
                  <to>
                    <xdr:col>1</xdr:col>
                    <xdr:colOff>259080</xdr:colOff>
                    <xdr:row>48</xdr:row>
                    <xdr:rowOff>274320</xdr:rowOff>
                  </to>
                </anchor>
              </controlPr>
            </control>
          </mc:Choice>
        </mc:AlternateContent>
        <mc:AlternateContent xmlns:mc="http://schemas.openxmlformats.org/markup-compatibility/2006">
          <mc:Choice Requires="x14">
            <control shapeId="34" r:id="rId5" name="Check Box 41">
              <controlPr defaultSize="0" autoFill="0" autoLine="0" autoPict="0">
                <anchor moveWithCells="1">
                  <from>
                    <xdr:col>0</xdr:col>
                    <xdr:colOff>60960</xdr:colOff>
                    <xdr:row>49</xdr:row>
                    <xdr:rowOff>30480</xdr:rowOff>
                  </from>
                  <to>
                    <xdr:col>1</xdr:col>
                    <xdr:colOff>259080</xdr:colOff>
                    <xdr:row>49</xdr:row>
                    <xdr:rowOff>274320</xdr:rowOff>
                  </to>
                </anchor>
              </controlPr>
            </control>
          </mc:Choice>
        </mc:AlternateContent>
        <mc:AlternateContent xmlns:mc="http://schemas.openxmlformats.org/markup-compatibility/2006">
          <mc:Choice Requires="x14">
            <control shapeId="35" r:id="rId6" name="Option Button 42">
              <controlPr defaultSize="0" autoFill="0" autoLine="0" autoPict="0">
                <anchor moveWithCells="1">
                  <from>
                    <xdr:col>23</xdr:col>
                    <xdr:colOff>144780</xdr:colOff>
                    <xdr:row>6</xdr:row>
                    <xdr:rowOff>281940</xdr:rowOff>
                  </from>
                  <to>
                    <xdr:col>25</xdr:col>
                    <xdr:colOff>121920</xdr:colOff>
                    <xdr:row>8</xdr:row>
                    <xdr:rowOff>22860</xdr:rowOff>
                  </to>
                </anchor>
              </controlPr>
            </control>
          </mc:Choice>
        </mc:AlternateContent>
        <mc:AlternateContent xmlns:mc="http://schemas.openxmlformats.org/markup-compatibility/2006">
          <mc:Choice Requires="x14">
            <control shapeId="36" r:id="rId7" name="Option Button 43">
              <controlPr defaultSize="0" autoFill="0" autoLine="0" autoPict="0">
                <anchor moveWithCells="1">
                  <from>
                    <xdr:col>27</xdr:col>
                    <xdr:colOff>137160</xdr:colOff>
                    <xdr:row>6</xdr:row>
                    <xdr:rowOff>281940</xdr:rowOff>
                  </from>
                  <to>
                    <xdr:col>29</xdr:col>
                    <xdr:colOff>129540</xdr:colOff>
                    <xdr:row>8</xdr:row>
                    <xdr:rowOff>22860</xdr:rowOff>
                  </to>
                </anchor>
              </controlPr>
            </control>
          </mc:Choice>
        </mc:AlternateContent>
        <mc:AlternateContent xmlns:mc="http://schemas.openxmlformats.org/markup-compatibility/2006">
          <mc:Choice Requires="x14">
            <control shapeId="40" r:id="rId8"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41" r:id="rId9" name="Option Button 45">
              <controlPr defaultSize="0" autoFill="0" autoLine="0" autoPict="0">
                <anchor moveWithCells="1">
                  <from>
                    <xdr:col>2</xdr:col>
                    <xdr:colOff>129540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42" r:id="rId10" name="Option Button 46">
              <controlPr defaultSize="0" autoFill="0" autoLine="0" autoPict="0">
                <anchor moveWithCells="1">
                  <from>
                    <xdr:col>2</xdr:col>
                    <xdr:colOff>137160</xdr:colOff>
                    <xdr:row>28</xdr:row>
                    <xdr:rowOff>129540</xdr:rowOff>
                  </from>
                  <to>
                    <xdr:col>4</xdr:col>
                    <xdr:colOff>7620</xdr:colOff>
                    <xdr:row>30</xdr:row>
                    <xdr:rowOff>38100</xdr:rowOff>
                  </to>
                </anchor>
              </controlPr>
            </control>
          </mc:Choice>
        </mc:AlternateContent>
        <mc:AlternateContent xmlns:mc="http://schemas.openxmlformats.org/markup-compatibility/2006">
          <mc:Choice Requires="x14">
            <control shapeId="43" r:id="rId11"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44" r:id="rId12"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45" r:id="rId13"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46" r:id="rId14"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47" r:id="rId15" name="Option Button 58">
              <controlPr defaultSize="0" autoFill="0" autoLine="0" autoPict="0">
                <anchor moveWithCells="1">
                  <from>
                    <xdr:col>2</xdr:col>
                    <xdr:colOff>137160</xdr:colOff>
                    <xdr:row>37</xdr:row>
                    <xdr:rowOff>129540</xdr:rowOff>
                  </from>
                  <to>
                    <xdr:col>4</xdr:col>
                    <xdr:colOff>60960</xdr:colOff>
                    <xdr:row>39</xdr:row>
                    <xdr:rowOff>30480</xdr:rowOff>
                  </to>
                </anchor>
              </controlPr>
            </control>
          </mc:Choice>
        </mc:AlternateContent>
        <mc:AlternateContent xmlns:mc="http://schemas.openxmlformats.org/markup-compatibility/2006">
          <mc:Choice Requires="x14">
            <control shapeId="48" r:id="rId16" name="Option Button 59">
              <controlPr defaultSize="0" autoFill="0" autoLine="0" autoPict="0">
                <anchor moveWithCells="1">
                  <from>
                    <xdr:col>2</xdr:col>
                    <xdr:colOff>137160</xdr:colOff>
                    <xdr:row>38</xdr:row>
                    <xdr:rowOff>129540</xdr:rowOff>
                  </from>
                  <to>
                    <xdr:col>4</xdr:col>
                    <xdr:colOff>60960</xdr:colOff>
                    <xdr:row>40</xdr:row>
                    <xdr:rowOff>38100</xdr:rowOff>
                  </to>
                </anchor>
              </controlPr>
            </control>
          </mc:Choice>
        </mc:AlternateContent>
        <mc:AlternateContent xmlns:mc="http://schemas.openxmlformats.org/markup-compatibility/2006">
          <mc:Choice Requires="x14">
            <control shapeId="49" r:id="rId17"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50" r:id="rId18" name="Option Button 62">
              <controlPr defaultSize="0" autoFill="0" autoLine="0" autoPict="0">
                <anchor moveWithCells="1">
                  <from>
                    <xdr:col>2</xdr:col>
                    <xdr:colOff>137160</xdr:colOff>
                    <xdr:row>41</xdr:row>
                    <xdr:rowOff>121920</xdr:rowOff>
                  </from>
                  <to>
                    <xdr:col>4</xdr:col>
                    <xdr:colOff>15240</xdr:colOff>
                    <xdr:row>43</xdr:row>
                    <xdr:rowOff>30480</xdr:rowOff>
                  </to>
                </anchor>
              </controlPr>
            </control>
          </mc:Choice>
        </mc:AlternateContent>
        <mc:AlternateContent xmlns:mc="http://schemas.openxmlformats.org/markup-compatibility/2006">
          <mc:Choice Requires="x14">
            <control shapeId="51" r:id="rId19"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52" r:id="rId20"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53" r:id="rId21" name="Check Box 65">
              <controlPr defaultSize="0" autoFill="0" autoLine="0" autoPict="0">
                <anchor moveWithCells="1">
                  <from>
                    <xdr:col>0</xdr:col>
                    <xdr:colOff>60960</xdr:colOff>
                    <xdr:row>49</xdr:row>
                    <xdr:rowOff>297180</xdr:rowOff>
                  </from>
                  <to>
                    <xdr:col>1</xdr:col>
                    <xdr:colOff>259080</xdr:colOff>
                    <xdr:row>51</xdr:row>
                    <xdr:rowOff>30480</xdr:rowOff>
                  </to>
                </anchor>
              </controlPr>
            </control>
          </mc:Choice>
        </mc:AlternateContent>
        <mc:AlternateContent xmlns:mc="http://schemas.openxmlformats.org/markup-compatibility/2006">
          <mc:Choice Requires="x14">
            <control shapeId="54" r:id="rId22" name="Check Box 66">
              <controlPr defaultSize="0" autoFill="0" autoLine="0" autoPict="0">
                <anchor moveWithCells="1">
                  <from>
                    <xdr:col>0</xdr:col>
                    <xdr:colOff>60960</xdr:colOff>
                    <xdr:row>50</xdr:row>
                    <xdr:rowOff>175260</xdr:rowOff>
                  </from>
                  <to>
                    <xdr:col>1</xdr:col>
                    <xdr:colOff>259080</xdr:colOff>
                    <xdr:row>52</xdr:row>
                    <xdr:rowOff>22860</xdr:rowOff>
                  </to>
                </anchor>
              </controlPr>
            </control>
          </mc:Choice>
        </mc:AlternateContent>
        <mc:AlternateContent xmlns:mc="http://schemas.openxmlformats.org/markup-compatibility/2006">
          <mc:Choice Requires="x14">
            <control shapeId="55" r:id="rId23"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56" r:id="rId24"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57" r:id="rId25" name="Check Box 69">
              <controlPr defaultSize="0" autoFill="0" autoLine="0" autoPict="0">
                <anchor moveWithCells="1">
                  <from>
                    <xdr:col>4</xdr:col>
                    <xdr:colOff>121920</xdr:colOff>
                    <xdr:row>71</xdr:row>
                    <xdr:rowOff>160020</xdr:rowOff>
                  </from>
                  <to>
                    <xdr:col>6</xdr:col>
                    <xdr:colOff>7620</xdr:colOff>
                    <xdr:row>73</xdr:row>
                    <xdr:rowOff>7620</xdr:rowOff>
                  </to>
                </anchor>
              </controlPr>
            </control>
          </mc:Choice>
        </mc:AlternateContent>
        <mc:AlternateContent xmlns:mc="http://schemas.openxmlformats.org/markup-compatibility/2006">
          <mc:Choice Requires="x14">
            <control shapeId="58" r:id="rId26" name="Check Box 70">
              <controlPr defaultSize="0" autoFill="0" autoLine="0" autoPict="0">
                <anchor moveWithCells="1">
                  <from>
                    <xdr:col>4</xdr:col>
                    <xdr:colOff>137160</xdr:colOff>
                    <xdr:row>72</xdr:row>
                    <xdr:rowOff>152400</xdr:rowOff>
                  </from>
                  <to>
                    <xdr:col>6</xdr:col>
                    <xdr:colOff>22860</xdr:colOff>
                    <xdr:row>74</xdr:row>
                    <xdr:rowOff>22860</xdr:rowOff>
                  </to>
                </anchor>
              </controlPr>
            </control>
          </mc:Choice>
        </mc:AlternateContent>
        <mc:AlternateContent xmlns:mc="http://schemas.openxmlformats.org/markup-compatibility/2006">
          <mc:Choice Requires="x14">
            <control shapeId="59" r:id="rId27"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60" r:id="rId28"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61" r:id="rId29"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62" r:id="rId30"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63" r:id="rId31"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024" r:id="rId32"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025" r:id="rId33"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026" r:id="rId34"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027" r:id="rId35" name="Check Box 79">
              <controlPr defaultSize="0" autoFill="0" autoLine="0" autoPict="0">
                <anchor moveWithCells="1">
                  <from>
                    <xdr:col>4</xdr:col>
                    <xdr:colOff>137160</xdr:colOff>
                    <xdr:row>83</xdr:row>
                    <xdr:rowOff>45720</xdr:rowOff>
                  </from>
                  <to>
                    <xdr:col>6</xdr:col>
                    <xdr:colOff>22860</xdr:colOff>
                    <xdr:row>83</xdr:row>
                    <xdr:rowOff>259080</xdr:rowOff>
                  </to>
                </anchor>
              </controlPr>
            </control>
          </mc:Choice>
        </mc:AlternateContent>
        <mc:AlternateContent xmlns:mc="http://schemas.openxmlformats.org/markup-compatibility/2006">
          <mc:Choice Requires="x14">
            <control shapeId="1028" r:id="rId36" name="Check Box 80">
              <controlPr defaultSize="0" autoFill="0" autoLine="0" autoPict="0">
                <anchor moveWithCells="1">
                  <from>
                    <xdr:col>4</xdr:col>
                    <xdr:colOff>137160</xdr:colOff>
                    <xdr:row>84</xdr:row>
                    <xdr:rowOff>68580</xdr:rowOff>
                  </from>
                  <to>
                    <xdr:col>6</xdr:col>
                    <xdr:colOff>22860</xdr:colOff>
                    <xdr:row>84</xdr:row>
                    <xdr:rowOff>274320</xdr:rowOff>
                  </to>
                </anchor>
              </controlPr>
            </control>
          </mc:Choice>
        </mc:AlternateContent>
        <mc:AlternateContent xmlns:mc="http://schemas.openxmlformats.org/markup-compatibility/2006">
          <mc:Choice Requires="x14">
            <control shapeId="1029" r:id="rId37" name="Check Box 81">
              <controlPr defaultSize="0" autoFill="0" autoLine="0" autoPict="0">
                <anchor moveWithCells="1">
                  <from>
                    <xdr:col>4</xdr:col>
                    <xdr:colOff>137160</xdr:colOff>
                    <xdr:row>84</xdr:row>
                    <xdr:rowOff>274320</xdr:rowOff>
                  </from>
                  <to>
                    <xdr:col>6</xdr:col>
                    <xdr:colOff>22860</xdr:colOff>
                    <xdr:row>86</xdr:row>
                    <xdr:rowOff>38100</xdr:rowOff>
                  </to>
                </anchor>
              </controlPr>
            </control>
          </mc:Choice>
        </mc:AlternateContent>
        <mc:AlternateContent xmlns:mc="http://schemas.openxmlformats.org/markup-compatibility/2006">
          <mc:Choice Requires="x14">
            <control shapeId="1030" r:id="rId38" name="Check Box 82">
              <controlPr defaultSize="0" autoFill="0" autoLine="0" autoPict="0">
                <anchor moveWithCells="1">
                  <from>
                    <xdr:col>4</xdr:col>
                    <xdr:colOff>137160</xdr:colOff>
                    <xdr:row>85</xdr:row>
                    <xdr:rowOff>144780</xdr:rowOff>
                  </from>
                  <to>
                    <xdr:col>6</xdr:col>
                    <xdr:colOff>22860</xdr:colOff>
                    <xdr:row>87</xdr:row>
                    <xdr:rowOff>30480</xdr:rowOff>
                  </to>
                </anchor>
              </controlPr>
            </control>
          </mc:Choice>
        </mc:AlternateContent>
        <mc:AlternateContent xmlns:mc="http://schemas.openxmlformats.org/markup-compatibility/2006">
          <mc:Choice Requires="x14">
            <control shapeId="1031" r:id="rId39" name="Check Box 83">
              <controlPr defaultSize="0" autoFill="0" autoLine="0" autoPict="0">
                <anchor moveWithCells="1">
                  <from>
                    <xdr:col>4</xdr:col>
                    <xdr:colOff>137160</xdr:colOff>
                    <xdr:row>86</xdr:row>
                    <xdr:rowOff>160020</xdr:rowOff>
                  </from>
                  <to>
                    <xdr:col>6</xdr:col>
                    <xdr:colOff>22860</xdr:colOff>
                    <xdr:row>88</xdr:row>
                    <xdr:rowOff>30480</xdr:rowOff>
                  </to>
                </anchor>
              </controlPr>
            </control>
          </mc:Choice>
        </mc:AlternateContent>
        <mc:AlternateContent xmlns:mc="http://schemas.openxmlformats.org/markup-compatibility/2006">
          <mc:Choice Requires="x14">
            <control shapeId="1032" r:id="rId40" name="Check Box 84">
              <controlPr defaultSize="0" autoFill="0" autoLine="0" autoPict="0">
                <anchor moveWithCells="1">
                  <from>
                    <xdr:col>4</xdr:col>
                    <xdr:colOff>137160</xdr:colOff>
                    <xdr:row>88</xdr:row>
                    <xdr:rowOff>45720</xdr:rowOff>
                  </from>
                  <to>
                    <xdr:col>6</xdr:col>
                    <xdr:colOff>22860</xdr:colOff>
                    <xdr:row>88</xdr:row>
                    <xdr:rowOff>259080</xdr:rowOff>
                  </to>
                </anchor>
              </controlPr>
            </control>
          </mc:Choice>
        </mc:AlternateContent>
        <mc:AlternateContent xmlns:mc="http://schemas.openxmlformats.org/markup-compatibility/2006">
          <mc:Choice Requires="x14">
            <control shapeId="1033" r:id="rId41" name="Check Box 85">
              <controlPr defaultSize="0" autoFill="0" autoLine="0" autoPict="0">
                <anchor moveWithCells="1">
                  <from>
                    <xdr:col>4</xdr:col>
                    <xdr:colOff>137160</xdr:colOff>
                    <xdr:row>88</xdr:row>
                    <xdr:rowOff>289560</xdr:rowOff>
                  </from>
                  <to>
                    <xdr:col>6</xdr:col>
                    <xdr:colOff>22860</xdr:colOff>
                    <xdr:row>89</xdr:row>
                    <xdr:rowOff>190500</xdr:rowOff>
                  </to>
                </anchor>
              </controlPr>
            </control>
          </mc:Choice>
        </mc:AlternateContent>
        <mc:AlternateContent xmlns:mc="http://schemas.openxmlformats.org/markup-compatibility/2006">
          <mc:Choice Requires="x14">
            <control shapeId="1034" r:id="rId42" name="Check Box 86">
              <controlPr defaultSize="0" autoFill="0" autoLine="0" autoPict="0">
                <anchor moveWithCells="1">
                  <from>
                    <xdr:col>4</xdr:col>
                    <xdr:colOff>144780</xdr:colOff>
                    <xdr:row>89</xdr:row>
                    <xdr:rowOff>144780</xdr:rowOff>
                  </from>
                  <to>
                    <xdr:col>6</xdr:col>
                    <xdr:colOff>30480</xdr:colOff>
                    <xdr:row>90</xdr:row>
                    <xdr:rowOff>83820</xdr:rowOff>
                  </to>
                </anchor>
              </controlPr>
            </control>
          </mc:Choice>
        </mc:AlternateContent>
        <mc:AlternateContent xmlns:mc="http://schemas.openxmlformats.org/markup-compatibility/2006">
          <mc:Choice Requires="x14">
            <control shapeId="1035" r:id="rId43" name="Check Box 88">
              <controlPr defaultSize="0" autoFill="0" autoLine="0" autoPict="0">
                <anchor moveWithCells="1">
                  <from>
                    <xdr:col>4</xdr:col>
                    <xdr:colOff>137160</xdr:colOff>
                    <xdr:row>91</xdr:row>
                    <xdr:rowOff>38100</xdr:rowOff>
                  </from>
                  <to>
                    <xdr:col>6</xdr:col>
                    <xdr:colOff>22860</xdr:colOff>
                    <xdr:row>91</xdr:row>
                    <xdr:rowOff>259080</xdr:rowOff>
                  </to>
                </anchor>
              </controlPr>
            </control>
          </mc:Choice>
        </mc:AlternateContent>
        <mc:AlternateContent xmlns:mc="http://schemas.openxmlformats.org/markup-compatibility/2006">
          <mc:Choice Requires="x14">
            <control shapeId="1036" r:id="rId44" name="Check Box 89">
              <controlPr defaultSize="0" autoFill="0" autoLine="0" autoPict="0">
                <anchor moveWithCells="1">
                  <from>
                    <xdr:col>4</xdr:col>
                    <xdr:colOff>137160</xdr:colOff>
                    <xdr:row>91</xdr:row>
                    <xdr:rowOff>266700</xdr:rowOff>
                  </from>
                  <to>
                    <xdr:col>6</xdr:col>
                    <xdr:colOff>22860</xdr:colOff>
                    <xdr:row>93</xdr:row>
                    <xdr:rowOff>45720</xdr:rowOff>
                  </to>
                </anchor>
              </controlPr>
            </control>
          </mc:Choice>
        </mc:AlternateContent>
        <mc:AlternateContent xmlns:mc="http://schemas.openxmlformats.org/markup-compatibility/2006">
          <mc:Choice Requires="x14">
            <control shapeId="1037" r:id="rId45" name="Check Box 90">
              <controlPr defaultSize="0" autoFill="0" autoLine="0" autoPict="0">
                <anchor moveWithCells="1">
                  <from>
                    <xdr:col>4</xdr:col>
                    <xdr:colOff>137160</xdr:colOff>
                    <xdr:row>92</xdr:row>
                    <xdr:rowOff>144780</xdr:rowOff>
                  </from>
                  <to>
                    <xdr:col>6</xdr:col>
                    <xdr:colOff>22860</xdr:colOff>
                    <xdr:row>94</xdr:row>
                    <xdr:rowOff>7620</xdr:rowOff>
                  </to>
                </anchor>
              </controlPr>
            </control>
          </mc:Choice>
        </mc:AlternateContent>
        <mc:AlternateContent xmlns:mc="http://schemas.openxmlformats.org/markup-compatibility/2006">
          <mc:Choice Requires="x14">
            <control shapeId="1038" r:id="rId46" name="Check Box 91">
              <controlPr defaultSize="0" autoFill="0" autoLine="0" autoPict="0">
                <anchor moveWithCells="1">
                  <from>
                    <xdr:col>4</xdr:col>
                    <xdr:colOff>137160</xdr:colOff>
                    <xdr:row>93</xdr:row>
                    <xdr:rowOff>144780</xdr:rowOff>
                  </from>
                  <to>
                    <xdr:col>6</xdr:col>
                    <xdr:colOff>22860</xdr:colOff>
                    <xdr:row>95</xdr:row>
                    <xdr:rowOff>7620</xdr:rowOff>
                  </to>
                </anchor>
              </controlPr>
            </control>
          </mc:Choice>
        </mc:AlternateContent>
        <mc:AlternateContent xmlns:mc="http://schemas.openxmlformats.org/markup-compatibility/2006">
          <mc:Choice Requires="x14">
            <control shapeId="1039" r:id="rId47" name="Check Box 111">
              <controlPr defaultSize="0" autoFill="0" autoLine="0" autoPict="0">
                <anchor moveWithCells="1">
                  <from>
                    <xdr:col>4</xdr:col>
                    <xdr:colOff>137160</xdr:colOff>
                    <xdr:row>81</xdr:row>
                    <xdr:rowOff>152400</xdr:rowOff>
                  </from>
                  <to>
                    <xdr:col>6</xdr:col>
                    <xdr:colOff>22860</xdr:colOff>
                    <xdr:row>83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tabSelected="1" view="pageBreakPreview" zoomScale="110" zoomScaleNormal="46" zoomScaleSheetLayoutView="110" workbookViewId="0">
      <selection activeCell="AK16" sqref="AK16:AK17"/>
    </sheetView>
  </sheetViews>
  <sheetFormatPr defaultColWidth="9" defaultRowHeight="13.2"/>
  <cols>
    <col min="1" max="1" width="1.09765625" style="28" customWidth="1"/>
    <col min="2" max="2" width="3.59765625" style="28" customWidth="1"/>
    <col min="3" max="37" width="2.09765625" style="28" customWidth="1"/>
    <col min="38" max="38" width="1.59765625" style="28" customWidth="1"/>
    <col min="39" max="39" width="5.8984375" style="28" customWidth="1"/>
    <col min="40" max="92" width="2.09765625" style="28" customWidth="1"/>
    <col min="93" max="93" width="4" style="28" customWidth="1"/>
    <col min="94" max="16384" width="9" style="28"/>
  </cols>
  <sheetData>
    <row r="1" spans="2:40" ht="18" customHeight="1">
      <c r="B1" s="27" t="s">
        <v>1890</v>
      </c>
      <c r="Q1" s="27"/>
      <c r="R1" s="27"/>
      <c r="S1" s="27"/>
      <c r="T1" s="27"/>
      <c r="AB1" s="213" t="s">
        <v>0</v>
      </c>
      <c r="AC1" s="213"/>
      <c r="AD1" s="213"/>
      <c r="AE1" s="426" t="str">
        <f>IF('別紙様式7-1（計画書）'!AD1="","",'別紙様式7-1（計画書）'!AD1)</f>
        <v/>
      </c>
      <c r="AF1" s="426"/>
      <c r="AG1" s="426"/>
      <c r="AH1" s="426"/>
      <c r="AI1" s="426"/>
      <c r="AJ1" s="426"/>
      <c r="AK1" s="426"/>
    </row>
    <row r="2" spans="2:40" ht="24" customHeight="1">
      <c r="B2" s="200" t="s">
        <v>2017</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5" t="s">
        <v>2018</v>
      </c>
      <c r="C4" s="215"/>
      <c r="D4" s="215"/>
      <c r="E4" s="215"/>
      <c r="F4" s="215"/>
      <c r="G4" s="291" t="s">
        <v>2</v>
      </c>
      <c r="H4" s="291"/>
      <c r="I4" s="291"/>
      <c r="J4" s="291"/>
      <c r="K4" s="291"/>
      <c r="L4" s="291"/>
      <c r="M4" s="291"/>
      <c r="N4" s="275" t="s">
        <v>3</v>
      </c>
      <c r="O4" s="275"/>
      <c r="P4" s="275"/>
      <c r="Q4" s="275"/>
      <c r="R4" s="275"/>
      <c r="S4" s="275"/>
      <c r="T4" s="226" t="s">
        <v>5</v>
      </c>
      <c r="U4" s="227"/>
      <c r="V4" s="227"/>
      <c r="W4" s="227"/>
      <c r="X4" s="227"/>
      <c r="Y4" s="227"/>
      <c r="Z4" s="227"/>
      <c r="AA4" s="227"/>
      <c r="AB4" s="228"/>
      <c r="AC4" s="275" t="s">
        <v>4</v>
      </c>
      <c r="AD4" s="275"/>
      <c r="AE4" s="275"/>
      <c r="AF4" s="275"/>
      <c r="AG4" s="275"/>
      <c r="AH4" s="275"/>
      <c r="AI4" s="275"/>
      <c r="AJ4" s="275"/>
      <c r="AK4" s="275"/>
      <c r="AN4" s="102"/>
    </row>
    <row r="5" spans="2:40" ht="21.75" customHeight="1">
      <c r="B5" s="426" t="str">
        <f>IF('別紙様式7-1（計画書）'!B5="","",'別紙様式7-1（計画書）'!B5)</f>
        <v/>
      </c>
      <c r="C5" s="426"/>
      <c r="D5" s="426"/>
      <c r="E5" s="426"/>
      <c r="F5" s="426"/>
      <c r="G5" s="482" t="str">
        <f>IF('別紙様式7-1（計画書）'!G5="","",'別紙様式7-1（計画書）'!G5)</f>
        <v/>
      </c>
      <c r="H5" s="482"/>
      <c r="I5" s="482"/>
      <c r="J5" s="482"/>
      <c r="K5" s="482"/>
      <c r="L5" s="482"/>
      <c r="M5" s="482"/>
      <c r="N5" s="427" t="str">
        <f>IF('別紙様式7-1（計画書）'!N5="","",'別紙様式7-1（計画書）'!N5)</f>
        <v/>
      </c>
      <c r="O5" s="427"/>
      <c r="P5" s="427"/>
      <c r="Q5" s="427" t="str">
        <f>IF('別紙様式7-1（計画書）'!Q5="","",'別紙様式7-1（計画書）'!Q5)</f>
        <v/>
      </c>
      <c r="R5" s="427"/>
      <c r="S5" s="427"/>
      <c r="T5" s="428" t="str">
        <f>IF('別紙様式7-1（計画書）'!AC5="","",'別紙様式7-1（計画書）'!AC5)</f>
        <v/>
      </c>
      <c r="U5" s="429"/>
      <c r="V5" s="429"/>
      <c r="W5" s="429"/>
      <c r="X5" s="429"/>
      <c r="Y5" s="429"/>
      <c r="Z5" s="429"/>
      <c r="AA5" s="429"/>
      <c r="AB5" s="430"/>
      <c r="AC5" s="428" t="str">
        <f>IF('別紙様式7-1（計画書）'!B8="","",'別紙様式7-1（計画書）'!B8)</f>
        <v/>
      </c>
      <c r="AD5" s="429"/>
      <c r="AE5" s="429"/>
      <c r="AF5" s="429"/>
      <c r="AG5" s="429"/>
      <c r="AH5" s="429"/>
      <c r="AI5" s="429"/>
      <c r="AJ5" s="429"/>
      <c r="AK5" s="430"/>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1900</v>
      </c>
      <c r="F7" s="463"/>
      <c r="G7" s="463"/>
      <c r="H7" s="463"/>
      <c r="I7" s="463"/>
      <c r="J7" s="463"/>
      <c r="K7" s="463"/>
      <c r="L7" s="463"/>
      <c r="M7" s="463"/>
      <c r="N7" s="463"/>
      <c r="O7" s="463"/>
      <c r="P7" s="463"/>
      <c r="Q7" s="463"/>
      <c r="R7" s="463"/>
      <c r="S7" s="463"/>
      <c r="T7" s="463"/>
      <c r="U7" s="463" t="s">
        <v>1901</v>
      </c>
      <c r="V7" s="463"/>
      <c r="W7" s="463"/>
      <c r="X7" s="463"/>
      <c r="Y7" s="463"/>
      <c r="Z7" s="463"/>
      <c r="AD7" s="36"/>
      <c r="AE7" s="36"/>
      <c r="AF7" s="36"/>
      <c r="AG7" s="36"/>
      <c r="AH7" s="36"/>
      <c r="AI7" s="36"/>
      <c r="AJ7" s="36"/>
      <c r="AK7" s="36"/>
      <c r="AL7" s="27"/>
    </row>
    <row r="8" spans="2:40" s="34" customFormat="1" ht="23.25" customHeight="1" thickBot="1">
      <c r="B8" s="467"/>
      <c r="C8" s="468"/>
      <c r="D8" s="469"/>
      <c r="E8" s="472" t="s">
        <v>1948</v>
      </c>
      <c r="F8" s="473"/>
      <c r="G8" s="473"/>
      <c r="H8" s="473"/>
      <c r="I8" s="473"/>
      <c r="J8" s="473"/>
      <c r="K8" s="473"/>
      <c r="L8" s="473"/>
      <c r="M8" s="473"/>
      <c r="N8" s="473"/>
      <c r="O8" s="473"/>
      <c r="P8" s="473"/>
      <c r="Q8" s="213"/>
      <c r="R8" s="213"/>
      <c r="S8" s="213"/>
      <c r="T8" s="213"/>
      <c r="U8" s="472" t="s">
        <v>1949</v>
      </c>
      <c r="V8" s="472"/>
      <c r="W8" s="472"/>
      <c r="X8" s="472"/>
      <c r="Y8" s="472"/>
      <c r="Z8" s="472"/>
      <c r="AM8" s="28"/>
      <c r="AN8" s="28"/>
    </row>
    <row r="9" spans="2:40" ht="16.5" customHeight="1" thickBot="1">
      <c r="B9" s="226" t="s">
        <v>1894</v>
      </c>
      <c r="C9" s="227"/>
      <c r="D9" s="437"/>
      <c r="E9" s="474" t="str">
        <f>IF('別紙様式7-1（計画書）'!I8="","",'別紙様式7-1（計画書）'!I8)</f>
        <v/>
      </c>
      <c r="F9" s="475"/>
      <c r="G9" s="475"/>
      <c r="H9" s="476"/>
      <c r="I9" s="477" t="str">
        <f>IF('別紙様式7-1（計画書）'!M8="","",'別紙様式7-1（計画書）'!M8)</f>
        <v/>
      </c>
      <c r="J9" s="475"/>
      <c r="K9" s="475"/>
      <c r="L9" s="476"/>
      <c r="M9" s="477" t="str">
        <f>IF('別紙様式7-1（計画書）'!Q8="","",'別紙様式7-1（計画書）'!Q8)</f>
        <v/>
      </c>
      <c r="N9" s="475"/>
      <c r="O9" s="475"/>
      <c r="P9" s="478"/>
      <c r="Q9" s="479" t="s">
        <v>1873</v>
      </c>
      <c r="R9" s="480"/>
      <c r="S9" s="480"/>
      <c r="T9" s="481"/>
      <c r="U9" s="431" t="str">
        <f>IFERROR(IF('別紙様式7-1（計画書）'!AM8=1,"新加算Ⅲ",IF('別紙様式7-1（計画書）'!AM8=2,"新加算Ⅳ","")),"")</f>
        <v/>
      </c>
      <c r="V9" s="432"/>
      <c r="W9" s="432"/>
      <c r="X9" s="432"/>
      <c r="Y9" s="432"/>
      <c r="Z9" s="433"/>
      <c r="AC9" s="34"/>
    </row>
    <row r="10" spans="2:40" ht="22.5" customHeight="1" thickBot="1">
      <c r="B10" s="226" t="s">
        <v>1898</v>
      </c>
      <c r="C10" s="227"/>
      <c r="D10" s="437"/>
      <c r="E10" s="434"/>
      <c r="F10" s="435"/>
      <c r="G10" s="435"/>
      <c r="H10" s="435"/>
      <c r="I10" s="470"/>
      <c r="J10" s="435"/>
      <c r="K10" s="435"/>
      <c r="L10" s="471"/>
      <c r="M10" s="435"/>
      <c r="N10" s="435"/>
      <c r="O10" s="435"/>
      <c r="P10" s="435"/>
      <c r="Q10" s="457">
        <f>SUM(E10,I10,M10)</f>
        <v>0</v>
      </c>
      <c r="R10" s="458"/>
      <c r="S10" s="458"/>
      <c r="T10" s="458"/>
      <c r="U10" s="434"/>
      <c r="V10" s="435"/>
      <c r="W10" s="435"/>
      <c r="X10" s="435"/>
      <c r="Y10" s="435"/>
      <c r="Z10" s="43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21" t="s">
        <v>1910</v>
      </c>
      <c r="C14" s="322"/>
      <c r="D14" s="322"/>
      <c r="E14" s="322"/>
      <c r="F14" s="322"/>
      <c r="G14" s="322"/>
      <c r="H14" s="322"/>
      <c r="I14" s="322"/>
      <c r="J14" s="322"/>
      <c r="K14" s="322"/>
      <c r="L14" s="322"/>
      <c r="M14" s="323"/>
      <c r="N14" s="330">
        <f>IFERROR(SUM(Q10,U10),"")</f>
        <v>0</v>
      </c>
      <c r="O14" s="331"/>
      <c r="P14" s="331"/>
      <c r="Q14" s="331"/>
      <c r="R14" s="332"/>
      <c r="S14" s="271" t="s">
        <v>10</v>
      </c>
      <c r="T14" s="320" t="s">
        <v>11</v>
      </c>
      <c r="U14" s="229" t="s">
        <v>12</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24"/>
      <c r="C15" s="325"/>
      <c r="D15" s="325"/>
      <c r="E15" s="325"/>
      <c r="F15" s="325"/>
      <c r="G15" s="325"/>
      <c r="H15" s="325"/>
      <c r="I15" s="325"/>
      <c r="J15" s="325"/>
      <c r="K15" s="325"/>
      <c r="L15" s="325"/>
      <c r="M15" s="326"/>
      <c r="N15" s="333"/>
      <c r="O15" s="334"/>
      <c r="P15" s="334"/>
      <c r="Q15" s="334"/>
      <c r="R15" s="335"/>
      <c r="S15" s="272"/>
      <c r="T15" s="320"/>
      <c r="U15" s="229"/>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27"/>
      <c r="C16" s="328"/>
      <c r="D16" s="328"/>
      <c r="E16" s="328"/>
      <c r="F16" s="328"/>
      <c r="G16" s="328"/>
      <c r="H16" s="328"/>
      <c r="I16" s="328"/>
      <c r="J16" s="328"/>
      <c r="K16" s="328"/>
      <c r="L16" s="328"/>
      <c r="M16" s="329"/>
      <c r="N16" s="336"/>
      <c r="O16" s="337"/>
      <c r="P16" s="337"/>
      <c r="Q16" s="337"/>
      <c r="R16" s="338"/>
      <c r="S16" s="273"/>
      <c r="T16" s="320"/>
      <c r="U16" s="229"/>
      <c r="V16" s="31"/>
      <c r="W16" s="278" t="s">
        <v>1885</v>
      </c>
      <c r="X16" s="278"/>
      <c r="Y16" s="278"/>
      <c r="Z16" s="278"/>
      <c r="AA16" s="278"/>
      <c r="AB16" s="278"/>
      <c r="AC16" s="278"/>
      <c r="AD16" s="40"/>
      <c r="AE16" s="31"/>
      <c r="AF16" s="31"/>
      <c r="AG16" s="31"/>
      <c r="AH16" s="31"/>
      <c r="AI16" s="31"/>
      <c r="AJ16" s="31"/>
      <c r="AK16" s="461" t="str">
        <f>IFERROR(IF(N17="","",IF(N17&gt;=N14,"○","×")),"")</f>
        <v/>
      </c>
    </row>
    <row r="17" spans="2:38" s="27" customFormat="1" ht="6.9" customHeight="1" thickBot="1">
      <c r="B17" s="321" t="s">
        <v>1909</v>
      </c>
      <c r="C17" s="322"/>
      <c r="D17" s="322"/>
      <c r="E17" s="322"/>
      <c r="F17" s="322"/>
      <c r="G17" s="322"/>
      <c r="H17" s="322"/>
      <c r="I17" s="322"/>
      <c r="J17" s="322"/>
      <c r="K17" s="322"/>
      <c r="L17" s="322"/>
      <c r="M17" s="323"/>
      <c r="N17" s="311"/>
      <c r="O17" s="312"/>
      <c r="P17" s="312"/>
      <c r="Q17" s="312"/>
      <c r="R17" s="313"/>
      <c r="S17" s="271" t="s">
        <v>10</v>
      </c>
      <c r="T17" s="320" t="s">
        <v>11</v>
      </c>
      <c r="U17" s="229" t="s">
        <v>13</v>
      </c>
      <c r="V17" s="31"/>
      <c r="W17" s="278"/>
      <c r="X17" s="278"/>
      <c r="Y17" s="278"/>
      <c r="Z17" s="278"/>
      <c r="AA17" s="278"/>
      <c r="AB17" s="278"/>
      <c r="AC17" s="278"/>
      <c r="AD17" s="40"/>
      <c r="AE17" s="31"/>
      <c r="AF17" s="31"/>
      <c r="AG17" s="31"/>
      <c r="AH17" s="31"/>
      <c r="AI17" s="31"/>
      <c r="AJ17" s="31"/>
      <c r="AK17" s="462"/>
    </row>
    <row r="18" spans="2:38" s="27" customFormat="1" ht="6.9" customHeight="1">
      <c r="B18" s="324"/>
      <c r="C18" s="325"/>
      <c r="D18" s="325"/>
      <c r="E18" s="325"/>
      <c r="F18" s="325"/>
      <c r="G18" s="325"/>
      <c r="H18" s="325"/>
      <c r="I18" s="325"/>
      <c r="J18" s="325"/>
      <c r="K18" s="325"/>
      <c r="L18" s="325"/>
      <c r="M18" s="326"/>
      <c r="N18" s="314"/>
      <c r="O18" s="315"/>
      <c r="P18" s="315"/>
      <c r="Q18" s="315"/>
      <c r="R18" s="316"/>
      <c r="S18" s="272"/>
      <c r="T18" s="320"/>
      <c r="U18" s="229"/>
      <c r="V18" s="31"/>
      <c r="W18" s="41"/>
      <c r="X18" s="41"/>
      <c r="Y18" s="41"/>
      <c r="Z18" s="41"/>
      <c r="AA18" s="41"/>
      <c r="AB18" s="41"/>
      <c r="AC18" s="41"/>
      <c r="AD18" s="41"/>
      <c r="AE18" s="31"/>
      <c r="AF18" s="31"/>
      <c r="AG18" s="31"/>
      <c r="AH18" s="31"/>
      <c r="AI18" s="31"/>
      <c r="AJ18" s="31"/>
      <c r="AK18" s="31"/>
      <c r="AL18" s="31"/>
    </row>
    <row r="19" spans="2:38" s="27" customFormat="1" ht="6.9" customHeight="1">
      <c r="B19" s="327"/>
      <c r="C19" s="328"/>
      <c r="D19" s="328"/>
      <c r="E19" s="328"/>
      <c r="F19" s="328"/>
      <c r="G19" s="328"/>
      <c r="H19" s="328"/>
      <c r="I19" s="328"/>
      <c r="J19" s="328"/>
      <c r="K19" s="328"/>
      <c r="L19" s="328"/>
      <c r="M19" s="329"/>
      <c r="N19" s="317"/>
      <c r="O19" s="318"/>
      <c r="P19" s="318"/>
      <c r="Q19" s="318"/>
      <c r="R19" s="319"/>
      <c r="S19" s="273"/>
      <c r="T19" s="320"/>
      <c r="U19" s="22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5" t="s">
        <v>1903</v>
      </c>
      <c r="D22" s="455"/>
      <c r="E22" s="455"/>
      <c r="F22" s="455"/>
      <c r="G22" s="455"/>
      <c r="H22" s="455"/>
      <c r="I22" s="455"/>
      <c r="J22" s="455"/>
      <c r="K22" s="455"/>
      <c r="L22" s="455"/>
      <c r="M22" s="455"/>
      <c r="N22" s="455"/>
      <c r="O22" s="455"/>
      <c r="P22" s="455"/>
      <c r="Q22" s="455"/>
      <c r="R22" s="455"/>
      <c r="S22" s="455"/>
      <c r="T22" s="456"/>
      <c r="U22" s="457">
        <f>U23-U24</f>
        <v>0</v>
      </c>
      <c r="V22" s="458"/>
      <c r="W22" s="458"/>
      <c r="X22" s="458"/>
      <c r="Y22" s="458"/>
      <c r="Z22" s="459"/>
      <c r="AA22" s="105" t="s">
        <v>10</v>
      </c>
      <c r="AB22" s="106" t="s">
        <v>1904</v>
      </c>
      <c r="AC22" s="461" t="str">
        <f>IF(U25="","",IF(U22="","",IF(U22&gt;=U25,"○","×")))</f>
        <v>○</v>
      </c>
    </row>
    <row r="23" spans="2:38" ht="15" customHeight="1" thickBot="1">
      <c r="B23" s="483"/>
      <c r="C23" s="484" t="s">
        <v>1905</v>
      </c>
      <c r="D23" s="484"/>
      <c r="E23" s="484"/>
      <c r="F23" s="484"/>
      <c r="G23" s="484"/>
      <c r="H23" s="484"/>
      <c r="I23" s="484"/>
      <c r="J23" s="484"/>
      <c r="K23" s="484"/>
      <c r="L23" s="484"/>
      <c r="M23" s="484"/>
      <c r="N23" s="484"/>
      <c r="O23" s="484"/>
      <c r="P23" s="484"/>
      <c r="Q23" s="484"/>
      <c r="R23" s="484"/>
      <c r="S23" s="484"/>
      <c r="T23" s="440"/>
      <c r="U23" s="434"/>
      <c r="V23" s="435"/>
      <c r="W23" s="435"/>
      <c r="X23" s="435"/>
      <c r="Y23" s="435"/>
      <c r="Z23" s="436"/>
      <c r="AA23" s="105" t="s">
        <v>10</v>
      </c>
      <c r="AB23" s="106"/>
      <c r="AC23" s="506"/>
    </row>
    <row r="24" spans="2:38" ht="15.75" customHeight="1" thickBot="1">
      <c r="B24" s="483"/>
      <c r="C24" s="485" t="s">
        <v>1913</v>
      </c>
      <c r="D24" s="485"/>
      <c r="E24" s="485"/>
      <c r="F24" s="485"/>
      <c r="G24" s="485"/>
      <c r="H24" s="485"/>
      <c r="I24" s="485"/>
      <c r="J24" s="485"/>
      <c r="K24" s="485"/>
      <c r="L24" s="485"/>
      <c r="M24" s="485"/>
      <c r="N24" s="485"/>
      <c r="O24" s="485"/>
      <c r="P24" s="485"/>
      <c r="Q24" s="485"/>
      <c r="R24" s="485"/>
      <c r="S24" s="485"/>
      <c r="T24" s="486"/>
      <c r="U24" s="487">
        <f>N17</f>
        <v>0</v>
      </c>
      <c r="V24" s="488"/>
      <c r="W24" s="488"/>
      <c r="X24" s="488"/>
      <c r="Y24" s="488"/>
      <c r="Z24" s="489"/>
      <c r="AA24" s="107" t="s">
        <v>10</v>
      </c>
      <c r="AB24" s="106"/>
      <c r="AC24" s="506"/>
    </row>
    <row r="25" spans="2:38" ht="23.25" customHeight="1" thickBot="1">
      <c r="B25" s="104" t="s">
        <v>1906</v>
      </c>
      <c r="C25" s="490" t="s">
        <v>1907</v>
      </c>
      <c r="D25" s="491"/>
      <c r="E25" s="491"/>
      <c r="F25" s="491"/>
      <c r="G25" s="491"/>
      <c r="H25" s="491"/>
      <c r="I25" s="491"/>
      <c r="J25" s="491"/>
      <c r="K25" s="491"/>
      <c r="L25" s="491"/>
      <c r="M25" s="491"/>
      <c r="N25" s="491"/>
      <c r="O25" s="491"/>
      <c r="P25" s="491"/>
      <c r="Q25" s="491"/>
      <c r="R25" s="491"/>
      <c r="S25" s="491"/>
      <c r="T25" s="491"/>
      <c r="U25" s="457">
        <f>U26-U27-U28</f>
        <v>0</v>
      </c>
      <c r="V25" s="458"/>
      <c r="W25" s="458"/>
      <c r="X25" s="458"/>
      <c r="Y25" s="458"/>
      <c r="Z25" s="459"/>
      <c r="AA25" s="108" t="s">
        <v>10</v>
      </c>
      <c r="AB25" s="106" t="s">
        <v>1904</v>
      </c>
      <c r="AC25" s="462"/>
    </row>
    <row r="26" spans="2:38" ht="15" customHeight="1" thickBot="1">
      <c r="B26" s="438"/>
      <c r="C26" s="440" t="s">
        <v>1908</v>
      </c>
      <c r="D26" s="441"/>
      <c r="E26" s="441"/>
      <c r="F26" s="441"/>
      <c r="G26" s="441"/>
      <c r="H26" s="441"/>
      <c r="I26" s="441"/>
      <c r="J26" s="441"/>
      <c r="K26" s="441"/>
      <c r="L26" s="441"/>
      <c r="M26" s="441"/>
      <c r="N26" s="441"/>
      <c r="O26" s="441"/>
      <c r="P26" s="441"/>
      <c r="Q26" s="441"/>
      <c r="R26" s="441"/>
      <c r="S26" s="441"/>
      <c r="T26" s="442"/>
      <c r="U26" s="443"/>
      <c r="V26" s="444"/>
      <c r="W26" s="444"/>
      <c r="X26" s="444"/>
      <c r="Y26" s="444"/>
      <c r="Z26" s="445"/>
      <c r="AA26" s="105" t="s">
        <v>10</v>
      </c>
      <c r="AB26" s="109"/>
      <c r="AC26" s="109"/>
    </row>
    <row r="27" spans="2:38" ht="16.5" customHeight="1" thickBot="1">
      <c r="B27" s="438"/>
      <c r="C27" s="446" t="s">
        <v>1914</v>
      </c>
      <c r="D27" s="447"/>
      <c r="E27" s="447"/>
      <c r="F27" s="447"/>
      <c r="G27" s="447"/>
      <c r="H27" s="447"/>
      <c r="I27" s="447"/>
      <c r="J27" s="447"/>
      <c r="K27" s="447"/>
      <c r="L27" s="447"/>
      <c r="M27" s="447"/>
      <c r="N27" s="447"/>
      <c r="O27" s="447"/>
      <c r="P27" s="447"/>
      <c r="Q27" s="447"/>
      <c r="R27" s="447"/>
      <c r="S27" s="447"/>
      <c r="T27" s="448"/>
      <c r="U27" s="443"/>
      <c r="V27" s="444"/>
      <c r="W27" s="444"/>
      <c r="X27" s="444"/>
      <c r="Y27" s="444"/>
      <c r="Z27" s="445"/>
      <c r="AA27" s="105" t="s">
        <v>10</v>
      </c>
      <c r="AB27" s="109"/>
      <c r="AC27" s="109"/>
    </row>
    <row r="28" spans="2:38" ht="21.75" customHeight="1" thickBot="1">
      <c r="B28" s="439"/>
      <c r="C28" s="449" t="s">
        <v>2028</v>
      </c>
      <c r="D28" s="450"/>
      <c r="E28" s="450"/>
      <c r="F28" s="450"/>
      <c r="G28" s="450"/>
      <c r="H28" s="450"/>
      <c r="I28" s="450"/>
      <c r="J28" s="450"/>
      <c r="K28" s="450"/>
      <c r="L28" s="450"/>
      <c r="M28" s="450"/>
      <c r="N28" s="450"/>
      <c r="O28" s="450"/>
      <c r="P28" s="450"/>
      <c r="Q28" s="450"/>
      <c r="R28" s="450"/>
      <c r="S28" s="450"/>
      <c r="T28" s="451"/>
      <c r="U28" s="452"/>
      <c r="V28" s="453"/>
      <c r="W28" s="453"/>
      <c r="X28" s="453"/>
      <c r="Y28" s="453"/>
      <c r="Z28" s="454"/>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3" t="s">
        <v>1947</v>
      </c>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5" t="s">
        <v>1897</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60" t="s">
        <v>86</v>
      </c>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8"/>
      <c r="F52" s="499"/>
      <c r="G52" s="112" t="s">
        <v>41</v>
      </c>
      <c r="H52" s="498"/>
      <c r="I52" s="499"/>
      <c r="J52" s="112" t="s">
        <v>42</v>
      </c>
      <c r="K52" s="498"/>
      <c r="L52" s="499"/>
      <c r="M52" s="112" t="s">
        <v>43</v>
      </c>
      <c r="N52" s="111"/>
      <c r="O52" s="500" t="s">
        <v>44</v>
      </c>
      <c r="P52" s="500"/>
      <c r="Q52" s="500"/>
      <c r="R52" s="501"/>
      <c r="S52" s="501"/>
      <c r="T52" s="501"/>
      <c r="U52" s="501"/>
      <c r="V52" s="501"/>
      <c r="W52" s="501"/>
      <c r="X52" s="501"/>
      <c r="Y52" s="501"/>
      <c r="Z52" s="501"/>
      <c r="AA52" s="501"/>
      <c r="AB52" s="501"/>
      <c r="AC52" s="501"/>
      <c r="AD52" s="501"/>
      <c r="AE52" s="501"/>
      <c r="AF52" s="501"/>
      <c r="AG52" s="501"/>
      <c r="AH52" s="501"/>
      <c r="AI52" s="501"/>
      <c r="AJ52" s="113"/>
      <c r="AK52" s="65"/>
    </row>
    <row r="53" spans="2:37">
      <c r="B53" s="62"/>
      <c r="C53" s="114"/>
      <c r="D53" s="112"/>
      <c r="E53" s="112"/>
      <c r="F53" s="112"/>
      <c r="G53" s="112"/>
      <c r="H53" s="112"/>
      <c r="I53" s="112"/>
      <c r="J53" s="112"/>
      <c r="K53" s="112"/>
      <c r="L53" s="112"/>
      <c r="M53" s="112"/>
      <c r="N53" s="112"/>
      <c r="O53" s="502" t="s">
        <v>45</v>
      </c>
      <c r="P53" s="502"/>
      <c r="Q53" s="502"/>
      <c r="R53" s="503" t="s">
        <v>46</v>
      </c>
      <c r="S53" s="503"/>
      <c r="T53" s="504"/>
      <c r="U53" s="504"/>
      <c r="V53" s="504"/>
      <c r="W53" s="504"/>
      <c r="X53" s="504"/>
      <c r="Y53" s="505" t="s">
        <v>47</v>
      </c>
      <c r="Z53" s="505"/>
      <c r="AA53" s="504"/>
      <c r="AB53" s="504"/>
      <c r="AC53" s="504"/>
      <c r="AD53" s="504"/>
      <c r="AE53" s="504"/>
      <c r="AF53" s="504"/>
      <c r="AG53" s="504"/>
      <c r="AH53" s="504"/>
      <c r="AI53" s="504"/>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5" t="s">
        <v>44</v>
      </c>
      <c r="C57" s="275"/>
      <c r="D57" s="275"/>
      <c r="E57" s="346" t="s">
        <v>1875</v>
      </c>
      <c r="F57" s="346"/>
      <c r="G57" s="346"/>
      <c r="H57" s="512" t="str">
        <f>IF('別紙様式7-1（計画書）'!H63="","",'別紙様式7-1（計画書）'!H63)</f>
        <v/>
      </c>
      <c r="I57" s="512"/>
      <c r="J57" s="512"/>
      <c r="K57" s="512"/>
      <c r="L57" s="512"/>
      <c r="M57" s="512"/>
      <c r="N57" s="512"/>
      <c r="O57" s="512"/>
      <c r="P57" s="512"/>
      <c r="Q57" s="512"/>
      <c r="R57" s="275" t="s">
        <v>1876</v>
      </c>
      <c r="S57" s="275"/>
      <c r="T57" s="275"/>
      <c r="U57" s="71" t="s">
        <v>1877</v>
      </c>
      <c r="V57" s="492" t="str">
        <f>IF('別紙様式7-1（計画書）'!V63="","",'別紙様式7-1（計画書）'!V63)</f>
        <v/>
      </c>
      <c r="W57" s="492"/>
      <c r="X57" s="72" t="s">
        <v>1878</v>
      </c>
      <c r="Y57" s="492" t="str">
        <f>IF('別紙様式7-1（計画書）'!Y63="","",'別紙様式7-1（計画書）'!Y63)</f>
        <v/>
      </c>
      <c r="Z57" s="493"/>
      <c r="AG57" s="36"/>
      <c r="AH57" s="36"/>
      <c r="AI57" s="36"/>
    </row>
    <row r="58" spans="2:37">
      <c r="B58" s="275"/>
      <c r="C58" s="275"/>
      <c r="D58" s="275"/>
      <c r="E58" s="349" t="s">
        <v>1879</v>
      </c>
      <c r="F58" s="349"/>
      <c r="G58" s="349"/>
      <c r="H58" s="494" t="str">
        <f>IF('別紙様式7-1（計画書）'!H64="","",'別紙様式7-1（計画書）'!H64)</f>
        <v/>
      </c>
      <c r="I58" s="494"/>
      <c r="J58" s="494"/>
      <c r="K58" s="494"/>
      <c r="L58" s="494"/>
      <c r="M58" s="494"/>
      <c r="N58" s="494"/>
      <c r="O58" s="494"/>
      <c r="P58" s="494"/>
      <c r="Q58" s="494"/>
      <c r="R58" s="275"/>
      <c r="S58" s="275"/>
      <c r="T58" s="275"/>
      <c r="U58" s="495" t="str">
        <f>IF('別紙様式7-1（計画書）'!U64="","",'別紙様式7-1（計画書）'!U64)</f>
        <v/>
      </c>
      <c r="V58" s="496"/>
      <c r="W58" s="496"/>
      <c r="X58" s="496"/>
      <c r="Y58" s="496"/>
      <c r="Z58" s="496"/>
      <c r="AA58" s="496"/>
      <c r="AB58" s="496"/>
      <c r="AC58" s="496"/>
      <c r="AD58" s="496"/>
      <c r="AE58" s="496"/>
      <c r="AF58" s="496"/>
      <c r="AG58" s="496"/>
      <c r="AH58" s="496"/>
      <c r="AI58" s="496"/>
      <c r="AJ58" s="496"/>
      <c r="AK58" s="497"/>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5" t="s">
        <v>1880</v>
      </c>
      <c r="C60" s="275"/>
      <c r="D60" s="275"/>
      <c r="E60" s="275" t="s">
        <v>46</v>
      </c>
      <c r="F60" s="275"/>
      <c r="G60" s="275"/>
      <c r="H60" s="510" t="str">
        <f>IF('別紙様式7-1（計画書）'!H66="","",'別紙様式7-1（計画書）'!H66)</f>
        <v/>
      </c>
      <c r="I60" s="510"/>
      <c r="J60" s="510"/>
      <c r="K60" s="510"/>
      <c r="L60" s="510"/>
      <c r="M60" s="510"/>
      <c r="N60" s="510"/>
      <c r="O60" s="275" t="s">
        <v>1881</v>
      </c>
      <c r="P60" s="275"/>
      <c r="Q60" s="275"/>
      <c r="R60" s="346" t="s">
        <v>1875</v>
      </c>
      <c r="S60" s="346"/>
      <c r="T60" s="346"/>
      <c r="U60" s="512" t="str">
        <f>IF('別紙様式7-1（計画書）'!U66="","",'別紙様式7-1（計画書）'!U66)</f>
        <v/>
      </c>
      <c r="V60" s="512"/>
      <c r="W60" s="512"/>
      <c r="X60" s="512"/>
      <c r="Y60" s="512"/>
      <c r="Z60" s="512"/>
      <c r="AA60" s="512"/>
      <c r="AB60" s="360" t="s">
        <v>1882</v>
      </c>
      <c r="AC60" s="361"/>
      <c r="AD60" s="361"/>
      <c r="AE60" s="362"/>
      <c r="AF60" s="510" t="str">
        <f>IF('別紙様式7-1（計画書）'!AF66="","",'別紙様式7-1（計画書）'!AF66)</f>
        <v/>
      </c>
      <c r="AG60" s="510"/>
      <c r="AH60" s="510"/>
      <c r="AI60" s="510"/>
      <c r="AJ60" s="510"/>
      <c r="AK60" s="510"/>
    </row>
    <row r="61" spans="2:37">
      <c r="B61" s="275"/>
      <c r="C61" s="275"/>
      <c r="D61" s="275"/>
      <c r="E61" s="275" t="s">
        <v>47</v>
      </c>
      <c r="F61" s="275"/>
      <c r="G61" s="275"/>
      <c r="H61" s="510" t="str">
        <f>IF('別紙様式7-1（計画書）'!H67="","",'別紙様式7-1（計画書）'!H67)</f>
        <v/>
      </c>
      <c r="I61" s="510"/>
      <c r="J61" s="510"/>
      <c r="K61" s="510"/>
      <c r="L61" s="510"/>
      <c r="M61" s="510"/>
      <c r="N61" s="510"/>
      <c r="O61" s="275"/>
      <c r="P61" s="275"/>
      <c r="Q61" s="275"/>
      <c r="R61" s="349" t="s">
        <v>47</v>
      </c>
      <c r="S61" s="349"/>
      <c r="T61" s="349"/>
      <c r="U61" s="511" t="str">
        <f>IF('別紙様式7-1（計画書）'!U67="","",'別紙様式7-1（計画書）'!U67)</f>
        <v/>
      </c>
      <c r="V61" s="511"/>
      <c r="W61" s="511"/>
      <c r="X61" s="511"/>
      <c r="Y61" s="511"/>
      <c r="Z61" s="511"/>
      <c r="AA61" s="511"/>
      <c r="AB61" s="360" t="s">
        <v>1883</v>
      </c>
      <c r="AC61" s="361"/>
      <c r="AD61" s="361"/>
      <c r="AE61" s="362"/>
      <c r="AF61" s="510" t="str">
        <f>IF('別紙様式7-1（計画書）'!AF67="","",'別紙様式7-1（計画書）'!AF67)</f>
        <v/>
      </c>
      <c r="AG61" s="510"/>
      <c r="AH61" s="510"/>
      <c r="AI61" s="510"/>
      <c r="AJ61" s="510"/>
      <c r="AK61" s="510"/>
    </row>
    <row r="63" spans="2:37" ht="33" customHeight="1" thickBot="1">
      <c r="B63" s="343" t="s">
        <v>2030</v>
      </c>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row>
    <row r="64" spans="2:37" ht="13.8" thickBot="1">
      <c r="B64" s="423" t="s">
        <v>16</v>
      </c>
      <c r="C64" s="424"/>
      <c r="D64" s="424"/>
      <c r="E64" s="425"/>
      <c r="F64" s="507" t="s">
        <v>17</v>
      </c>
      <c r="G64" s="508"/>
      <c r="H64" s="508"/>
      <c r="I64" s="508"/>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509"/>
      <c r="AK64" s="77" t="str">
        <f>IFERROR(IF(COUNTIF(AM65:AM89,TRUE)&gt;=1,"○","×"),"")</f>
        <v>×</v>
      </c>
    </row>
    <row r="65" spans="2:39" ht="13.5" customHeight="1">
      <c r="B65" s="374" t="s">
        <v>18</v>
      </c>
      <c r="C65" s="375"/>
      <c r="D65" s="375"/>
      <c r="E65" s="404"/>
      <c r="F65" s="78"/>
      <c r="G65" s="416" t="s">
        <v>2019</v>
      </c>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7"/>
      <c r="AM65" s="101" t="b">
        <v>0</v>
      </c>
    </row>
    <row r="66" spans="2:39" ht="13.5" customHeight="1">
      <c r="B66" s="376"/>
      <c r="C66" s="377"/>
      <c r="D66" s="377"/>
      <c r="E66" s="406"/>
      <c r="F66" s="79"/>
      <c r="G66" s="420" t="s">
        <v>19</v>
      </c>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181"/>
      <c r="AM66" s="101" t="b">
        <v>0</v>
      </c>
    </row>
    <row r="67" spans="2:39" ht="21" customHeight="1">
      <c r="B67" s="376"/>
      <c r="C67" s="377"/>
      <c r="D67" s="377"/>
      <c r="E67" s="406"/>
      <c r="F67" s="79"/>
      <c r="G67" s="420" t="s">
        <v>20</v>
      </c>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181"/>
      <c r="AM67" s="101" t="b">
        <v>0</v>
      </c>
    </row>
    <row r="68" spans="2:39" ht="13.5" customHeight="1">
      <c r="B68" s="378"/>
      <c r="C68" s="379"/>
      <c r="D68" s="379"/>
      <c r="E68" s="407"/>
      <c r="F68" s="80"/>
      <c r="G68" s="422" t="s">
        <v>2020</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182"/>
      <c r="AM68" s="101" t="b">
        <v>0</v>
      </c>
    </row>
    <row r="69" spans="2:39" ht="32.25" customHeight="1">
      <c r="B69" s="374" t="s">
        <v>21</v>
      </c>
      <c r="C69" s="375"/>
      <c r="D69" s="375"/>
      <c r="E69" s="404"/>
      <c r="F69" s="81"/>
      <c r="G69" s="380" t="s">
        <v>2021</v>
      </c>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3"/>
      <c r="AM69" s="101" t="b">
        <v>0</v>
      </c>
    </row>
    <row r="70" spans="2:39" ht="13.5" customHeight="1">
      <c r="B70" s="376"/>
      <c r="C70" s="377"/>
      <c r="D70" s="377"/>
      <c r="E70" s="406"/>
      <c r="F70" s="79"/>
      <c r="G70" s="420" t="s">
        <v>22</v>
      </c>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183"/>
      <c r="AM70" s="101" t="b">
        <v>0</v>
      </c>
    </row>
    <row r="71" spans="2:39" ht="13.5" customHeight="1">
      <c r="B71" s="376"/>
      <c r="C71" s="377"/>
      <c r="D71" s="377"/>
      <c r="E71" s="406"/>
      <c r="F71" s="79"/>
      <c r="G71" s="420" t="s">
        <v>23</v>
      </c>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181"/>
      <c r="AM71" s="101" t="b">
        <v>0</v>
      </c>
    </row>
    <row r="72" spans="2:39" ht="13.5" customHeight="1">
      <c r="B72" s="378"/>
      <c r="C72" s="379"/>
      <c r="D72" s="379"/>
      <c r="E72" s="407"/>
      <c r="F72" s="82"/>
      <c r="G72" s="372" t="s">
        <v>24</v>
      </c>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419"/>
      <c r="AM72" s="101" t="b">
        <v>0</v>
      </c>
    </row>
    <row r="73" spans="2:39" ht="13.5" customHeight="1">
      <c r="B73" s="374" t="s">
        <v>25</v>
      </c>
      <c r="C73" s="375"/>
      <c r="D73" s="375"/>
      <c r="E73" s="404"/>
      <c r="F73" s="83"/>
      <c r="G73" s="421" t="s">
        <v>26</v>
      </c>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183"/>
      <c r="AM73" s="101" t="b">
        <v>0</v>
      </c>
    </row>
    <row r="74" spans="2:39" ht="26.25" customHeight="1">
      <c r="B74" s="376"/>
      <c r="C74" s="405"/>
      <c r="D74" s="405"/>
      <c r="E74" s="406"/>
      <c r="F74" s="79"/>
      <c r="G74" s="420" t="s">
        <v>27</v>
      </c>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181"/>
      <c r="AM74" s="101" t="b">
        <v>0</v>
      </c>
    </row>
    <row r="75" spans="2:39" ht="13.5" customHeight="1">
      <c r="B75" s="376"/>
      <c r="C75" s="405"/>
      <c r="D75" s="405"/>
      <c r="E75" s="406"/>
      <c r="F75" s="79"/>
      <c r="G75" s="420" t="s">
        <v>28</v>
      </c>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181"/>
      <c r="AM75" s="101" t="b">
        <v>0</v>
      </c>
    </row>
    <row r="76" spans="2:39" ht="14.25" customHeight="1">
      <c r="B76" s="376"/>
      <c r="C76" s="405"/>
      <c r="D76" s="405"/>
      <c r="E76" s="406"/>
      <c r="F76" s="79"/>
      <c r="G76" s="381" t="s">
        <v>29</v>
      </c>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181"/>
      <c r="AM76" s="101" t="b">
        <v>0</v>
      </c>
    </row>
    <row r="77" spans="2:39" ht="14.25" customHeight="1">
      <c r="B77" s="378"/>
      <c r="C77" s="379"/>
      <c r="D77" s="379"/>
      <c r="E77" s="407"/>
      <c r="F77" s="180"/>
      <c r="G77" s="408" t="s">
        <v>2022</v>
      </c>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9"/>
      <c r="AM77" s="101" t="b">
        <v>0</v>
      </c>
    </row>
    <row r="78" spans="2:39" ht="24.75" customHeight="1">
      <c r="B78" s="374" t="s">
        <v>30</v>
      </c>
      <c r="C78" s="375"/>
      <c r="D78" s="375"/>
      <c r="E78" s="404"/>
      <c r="F78" s="81"/>
      <c r="G78" s="418" t="s">
        <v>2023</v>
      </c>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183"/>
      <c r="AM78" s="101" t="b">
        <v>0</v>
      </c>
    </row>
    <row r="79" spans="2:39" ht="27" customHeight="1">
      <c r="B79" s="376"/>
      <c r="C79" s="377"/>
      <c r="D79" s="377"/>
      <c r="E79" s="406"/>
      <c r="F79" s="79"/>
      <c r="G79" s="381" t="s">
        <v>31</v>
      </c>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183"/>
      <c r="AM79" s="101" t="b">
        <v>0</v>
      </c>
    </row>
    <row r="80" spans="2:39" ht="13.5" customHeight="1">
      <c r="B80" s="376"/>
      <c r="C80" s="377"/>
      <c r="D80" s="377"/>
      <c r="E80" s="406"/>
      <c r="F80" s="79"/>
      <c r="G80" s="381" t="s">
        <v>32</v>
      </c>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184"/>
      <c r="AM80" s="101" t="b">
        <v>0</v>
      </c>
    </row>
    <row r="81" spans="2:39" ht="13.5" customHeight="1">
      <c r="B81" s="378"/>
      <c r="C81" s="379"/>
      <c r="D81" s="379"/>
      <c r="E81" s="407"/>
      <c r="F81" s="82"/>
      <c r="G81" s="372" t="s">
        <v>33</v>
      </c>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419"/>
      <c r="AM81" s="101" t="b">
        <v>0</v>
      </c>
    </row>
    <row r="82" spans="2:39" ht="21.75" customHeight="1">
      <c r="B82" s="374" t="s">
        <v>34</v>
      </c>
      <c r="C82" s="375"/>
      <c r="D82" s="375"/>
      <c r="E82" s="404"/>
      <c r="F82" s="83"/>
      <c r="G82" s="380" t="s">
        <v>35</v>
      </c>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183"/>
      <c r="AM82" s="101" t="b">
        <v>0</v>
      </c>
    </row>
    <row r="83" spans="2:39" ht="24" customHeight="1">
      <c r="B83" s="376"/>
      <c r="C83" s="377"/>
      <c r="D83" s="377"/>
      <c r="E83" s="406"/>
      <c r="F83" s="79"/>
      <c r="G83" s="381" t="s">
        <v>36</v>
      </c>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181"/>
      <c r="AM83" s="101" t="b">
        <v>0</v>
      </c>
    </row>
    <row r="84" spans="2:39" ht="23.25" customHeight="1">
      <c r="B84" s="376"/>
      <c r="C84" s="377"/>
      <c r="D84" s="377"/>
      <c r="E84" s="406"/>
      <c r="F84" s="79"/>
      <c r="G84" s="381" t="s">
        <v>37</v>
      </c>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181"/>
      <c r="AM84" s="101" t="b">
        <v>0</v>
      </c>
    </row>
    <row r="85" spans="2:39" ht="13.5" customHeight="1">
      <c r="B85" s="378"/>
      <c r="C85" s="379"/>
      <c r="D85" s="379"/>
      <c r="E85" s="407"/>
      <c r="F85" s="82"/>
      <c r="G85" s="372" t="s">
        <v>38</v>
      </c>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185"/>
      <c r="AM85" s="101" t="b">
        <v>0</v>
      </c>
    </row>
    <row r="86" spans="2:39" ht="23.25" customHeight="1">
      <c r="B86" s="374" t="s">
        <v>39</v>
      </c>
      <c r="C86" s="375"/>
      <c r="D86" s="375"/>
      <c r="E86" s="404"/>
      <c r="F86" s="83"/>
      <c r="G86" s="380" t="s">
        <v>2024</v>
      </c>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3"/>
      <c r="AM86" s="101" t="b">
        <v>0</v>
      </c>
    </row>
    <row r="87" spans="2:39" ht="13.5" customHeight="1">
      <c r="B87" s="376"/>
      <c r="C87" s="377"/>
      <c r="D87" s="377"/>
      <c r="E87" s="406"/>
      <c r="F87" s="79"/>
      <c r="G87" s="381" t="s">
        <v>40</v>
      </c>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181"/>
      <c r="AM87" s="101" t="b">
        <v>0</v>
      </c>
    </row>
    <row r="88" spans="2:39" ht="13.5" customHeight="1">
      <c r="B88" s="376"/>
      <c r="C88" s="377"/>
      <c r="D88" s="377"/>
      <c r="E88" s="406"/>
      <c r="F88" s="79"/>
      <c r="G88" s="381" t="s">
        <v>2025</v>
      </c>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181"/>
      <c r="AM88" s="101" t="b">
        <v>0</v>
      </c>
    </row>
    <row r="89" spans="2:39" ht="14.25" customHeight="1" thickBot="1">
      <c r="B89" s="378"/>
      <c r="C89" s="379"/>
      <c r="D89" s="379"/>
      <c r="E89" s="407"/>
      <c r="F89" s="84"/>
      <c r="G89" s="384" t="s">
        <v>2026</v>
      </c>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384"/>
      <c r="AJ89" s="384"/>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6" r:id="rId4" name="Check Box 27">
              <controlPr defaultSize="0" autoFill="0" autoLine="0" autoPict="0">
                <anchor moveWithCells="1">
                  <from>
                    <xdr:col>4</xdr:col>
                    <xdr:colOff>137160</xdr:colOff>
                    <xdr:row>63</xdr:row>
                    <xdr:rowOff>152400</xdr:rowOff>
                  </from>
                  <to>
                    <xdr:col>6</xdr:col>
                    <xdr:colOff>22860</xdr:colOff>
                    <xdr:row>65</xdr:row>
                    <xdr:rowOff>22860</xdr:rowOff>
                  </to>
                </anchor>
              </controlPr>
            </control>
          </mc:Choice>
        </mc:AlternateContent>
        <mc:AlternateContent xmlns:mc="http://schemas.openxmlformats.org/markup-compatibility/2006">
          <mc:Choice Requires="x14">
            <control shapeId="37" r:id="rId5" name="Check Box 28">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38" r:id="rId6" name="Check Box 29">
              <controlPr defaultSize="0" autoFill="0" autoLine="0" autoPict="0">
                <anchor moveWithCells="1">
                  <from>
                    <xdr:col>4</xdr:col>
                    <xdr:colOff>137160</xdr:colOff>
                    <xdr:row>66</xdr:row>
                    <xdr:rowOff>22860</xdr:rowOff>
                  </from>
                  <to>
                    <xdr:col>6</xdr:col>
                    <xdr:colOff>22860</xdr:colOff>
                    <xdr:row>66</xdr:row>
                    <xdr:rowOff>228600</xdr:rowOff>
                  </to>
                </anchor>
              </controlPr>
            </control>
          </mc:Choice>
        </mc:AlternateContent>
        <mc:AlternateContent xmlns:mc="http://schemas.openxmlformats.org/markup-compatibility/2006">
          <mc:Choice Requires="x14">
            <control shapeId="39" r:id="rId7" name="Check Box 30">
              <controlPr defaultSize="0" autoFill="0" autoLine="0" autoPict="0">
                <anchor moveWithCells="1">
                  <from>
                    <xdr:col>4</xdr:col>
                    <xdr:colOff>137160</xdr:colOff>
                    <xdr:row>66</xdr:row>
                    <xdr:rowOff>251460</xdr:rowOff>
                  </from>
                  <to>
                    <xdr:col>6</xdr:col>
                    <xdr:colOff>22860</xdr:colOff>
                    <xdr:row>68</xdr:row>
                    <xdr:rowOff>22860</xdr:rowOff>
                  </to>
                </anchor>
              </controlPr>
            </control>
          </mc:Choice>
        </mc:AlternateContent>
        <mc:AlternateContent xmlns:mc="http://schemas.openxmlformats.org/markup-compatibility/2006">
          <mc:Choice Requires="x14">
            <control shapeId="40" r:id="rId8" name="Check Box 31">
              <controlPr defaultSize="0" autoFill="0" autoLine="0" autoPict="0">
                <anchor moveWithCells="1">
                  <from>
                    <xdr:col>4</xdr:col>
                    <xdr:colOff>137160</xdr:colOff>
                    <xdr:row>68</xdr:row>
                    <xdr:rowOff>99060</xdr:rowOff>
                  </from>
                  <to>
                    <xdr:col>6</xdr:col>
                    <xdr:colOff>22860</xdr:colOff>
                    <xdr:row>68</xdr:row>
                    <xdr:rowOff>304800</xdr:rowOff>
                  </to>
                </anchor>
              </controlPr>
            </control>
          </mc:Choice>
        </mc:AlternateContent>
        <mc:AlternateContent xmlns:mc="http://schemas.openxmlformats.org/markup-compatibility/2006">
          <mc:Choice Requires="x14">
            <control shapeId="41" r:id="rId9" name="Check Box 32">
              <controlPr defaultSize="0" autoFill="0" autoLine="0" autoPict="0">
                <anchor moveWithCells="1">
                  <from>
                    <xdr:col>4</xdr:col>
                    <xdr:colOff>137160</xdr:colOff>
                    <xdr:row>68</xdr:row>
                    <xdr:rowOff>381000</xdr:rowOff>
                  </from>
                  <to>
                    <xdr:col>6</xdr:col>
                    <xdr:colOff>22860</xdr:colOff>
                    <xdr:row>70</xdr:row>
                    <xdr:rowOff>22860</xdr:rowOff>
                  </to>
                </anchor>
              </controlPr>
            </control>
          </mc:Choice>
        </mc:AlternateContent>
        <mc:AlternateContent xmlns:mc="http://schemas.openxmlformats.org/markup-compatibility/2006">
          <mc:Choice Requires="x14">
            <control shapeId="42" r:id="rId10" name="Check Box 33">
              <controlPr defaultSize="0" autoFill="0" autoLine="0" autoPict="0">
                <anchor moveWithCells="1">
                  <from>
                    <xdr:col>4</xdr:col>
                    <xdr:colOff>137160</xdr:colOff>
                    <xdr:row>69</xdr:row>
                    <xdr:rowOff>144780</xdr:rowOff>
                  </from>
                  <to>
                    <xdr:col>6</xdr:col>
                    <xdr:colOff>22860</xdr:colOff>
                    <xdr:row>71</xdr:row>
                    <xdr:rowOff>22860</xdr:rowOff>
                  </to>
                </anchor>
              </controlPr>
            </control>
          </mc:Choice>
        </mc:AlternateContent>
        <mc:AlternateContent xmlns:mc="http://schemas.openxmlformats.org/markup-compatibility/2006">
          <mc:Choice Requires="x14">
            <control shapeId="43" r:id="rId11" name="Check Box 34">
              <controlPr defaultSize="0" autoFill="0" autoLine="0" autoPict="0">
                <anchor moveWithCells="1">
                  <from>
                    <xdr:col>4</xdr:col>
                    <xdr:colOff>137160</xdr:colOff>
                    <xdr:row>70</xdr:row>
                    <xdr:rowOff>152400</xdr:rowOff>
                  </from>
                  <to>
                    <xdr:col>6</xdr:col>
                    <xdr:colOff>22860</xdr:colOff>
                    <xdr:row>72</xdr:row>
                    <xdr:rowOff>22860</xdr:rowOff>
                  </to>
                </anchor>
              </controlPr>
            </control>
          </mc:Choice>
        </mc:AlternateContent>
        <mc:AlternateContent xmlns:mc="http://schemas.openxmlformats.org/markup-compatibility/2006">
          <mc:Choice Requires="x14">
            <control shapeId="44" r:id="rId12" name="Check Box 35">
              <controlPr defaultSize="0" autoFill="0" autoLine="0" autoPict="0">
                <anchor moveWithCells="1">
                  <from>
                    <xdr:col>4</xdr:col>
                    <xdr:colOff>137160</xdr:colOff>
                    <xdr:row>71</xdr:row>
                    <xdr:rowOff>152400</xdr:rowOff>
                  </from>
                  <to>
                    <xdr:col>6</xdr:col>
                    <xdr:colOff>22860</xdr:colOff>
                    <xdr:row>73</xdr:row>
                    <xdr:rowOff>30480</xdr:rowOff>
                  </to>
                </anchor>
              </controlPr>
            </control>
          </mc:Choice>
        </mc:AlternateContent>
        <mc:AlternateContent xmlns:mc="http://schemas.openxmlformats.org/markup-compatibility/2006">
          <mc:Choice Requires="x14">
            <control shapeId="45" r:id="rId13" name="Check Box 36">
              <controlPr defaultSize="0" autoFill="0" autoLine="0" autoPict="0">
                <anchor moveWithCells="1">
                  <from>
                    <xdr:col>4</xdr:col>
                    <xdr:colOff>137160</xdr:colOff>
                    <xdr:row>73</xdr:row>
                    <xdr:rowOff>68580</xdr:rowOff>
                  </from>
                  <to>
                    <xdr:col>6</xdr:col>
                    <xdr:colOff>22860</xdr:colOff>
                    <xdr:row>73</xdr:row>
                    <xdr:rowOff>274320</xdr:rowOff>
                  </to>
                </anchor>
              </controlPr>
            </control>
          </mc:Choice>
        </mc:AlternateContent>
        <mc:AlternateContent xmlns:mc="http://schemas.openxmlformats.org/markup-compatibility/2006">
          <mc:Choice Requires="x14">
            <control shapeId="46" r:id="rId14" name="Check Box 37">
              <controlPr defaultSize="0" autoFill="0" autoLine="0" autoPict="0">
                <anchor moveWithCells="1">
                  <from>
                    <xdr:col>4</xdr:col>
                    <xdr:colOff>137160</xdr:colOff>
                    <xdr:row>73</xdr:row>
                    <xdr:rowOff>312420</xdr:rowOff>
                  </from>
                  <to>
                    <xdr:col>6</xdr:col>
                    <xdr:colOff>22860</xdr:colOff>
                    <xdr:row>75</xdr:row>
                    <xdr:rowOff>30480</xdr:rowOff>
                  </to>
                </anchor>
              </controlPr>
            </control>
          </mc:Choice>
        </mc:AlternateContent>
        <mc:AlternateContent xmlns:mc="http://schemas.openxmlformats.org/markup-compatibility/2006">
          <mc:Choice Requires="x14">
            <control shapeId="47" r:id="rId15" name="Check Box 38">
              <controlPr defaultSize="0" autoFill="0" autoLine="0" autoPict="0">
                <anchor moveWithCells="1">
                  <from>
                    <xdr:col>4</xdr:col>
                    <xdr:colOff>137160</xdr:colOff>
                    <xdr:row>74</xdr:row>
                    <xdr:rowOff>152400</xdr:rowOff>
                  </from>
                  <to>
                    <xdr:col>6</xdr:col>
                    <xdr:colOff>22860</xdr:colOff>
                    <xdr:row>76</xdr:row>
                    <xdr:rowOff>30480</xdr:rowOff>
                  </to>
                </anchor>
              </controlPr>
            </control>
          </mc:Choice>
        </mc:AlternateContent>
        <mc:AlternateContent xmlns:mc="http://schemas.openxmlformats.org/markup-compatibility/2006">
          <mc:Choice Requires="x14">
            <control shapeId="48" r:id="rId16" name="Check Box 39">
              <controlPr defaultSize="0" autoFill="0" autoLine="0" autoPict="0">
                <anchor moveWithCells="1">
                  <from>
                    <xdr:col>4</xdr:col>
                    <xdr:colOff>137160</xdr:colOff>
                    <xdr:row>77</xdr:row>
                    <xdr:rowOff>45720</xdr:rowOff>
                  </from>
                  <to>
                    <xdr:col>6</xdr:col>
                    <xdr:colOff>22860</xdr:colOff>
                    <xdr:row>77</xdr:row>
                    <xdr:rowOff>259080</xdr:rowOff>
                  </to>
                </anchor>
              </controlPr>
            </control>
          </mc:Choice>
        </mc:AlternateContent>
        <mc:AlternateContent xmlns:mc="http://schemas.openxmlformats.org/markup-compatibility/2006">
          <mc:Choice Requires="x14">
            <control shapeId="49" r:id="rId17" name="Check Box 40">
              <controlPr defaultSize="0" autoFill="0" autoLine="0" autoPict="0">
                <anchor moveWithCells="1">
                  <from>
                    <xdr:col>4</xdr:col>
                    <xdr:colOff>137160</xdr:colOff>
                    <xdr:row>78</xdr:row>
                    <xdr:rowOff>68580</xdr:rowOff>
                  </from>
                  <to>
                    <xdr:col>6</xdr:col>
                    <xdr:colOff>22860</xdr:colOff>
                    <xdr:row>78</xdr:row>
                    <xdr:rowOff>266700</xdr:rowOff>
                  </to>
                </anchor>
              </controlPr>
            </control>
          </mc:Choice>
        </mc:AlternateContent>
        <mc:AlternateContent xmlns:mc="http://schemas.openxmlformats.org/markup-compatibility/2006">
          <mc:Choice Requires="x14">
            <control shapeId="50" r:id="rId18" name="Check Box 41">
              <controlPr defaultSize="0" autoFill="0" autoLine="0" autoPict="0">
                <anchor moveWithCells="1">
                  <from>
                    <xdr:col>4</xdr:col>
                    <xdr:colOff>137160</xdr:colOff>
                    <xdr:row>78</xdr:row>
                    <xdr:rowOff>312420</xdr:rowOff>
                  </from>
                  <to>
                    <xdr:col>6</xdr:col>
                    <xdr:colOff>22860</xdr:colOff>
                    <xdr:row>80</xdr:row>
                    <xdr:rowOff>30480</xdr:rowOff>
                  </to>
                </anchor>
              </controlPr>
            </control>
          </mc:Choice>
        </mc:AlternateContent>
        <mc:AlternateContent xmlns:mc="http://schemas.openxmlformats.org/markup-compatibility/2006">
          <mc:Choice Requires="x14">
            <control shapeId="51" r:id="rId19" name="Check Box 42">
              <controlPr defaultSize="0" autoFill="0" autoLine="0" autoPict="0">
                <anchor moveWithCells="1">
                  <from>
                    <xdr:col>4</xdr:col>
                    <xdr:colOff>137160</xdr:colOff>
                    <xdr:row>79</xdr:row>
                    <xdr:rowOff>144780</xdr:rowOff>
                  </from>
                  <to>
                    <xdr:col>6</xdr:col>
                    <xdr:colOff>22860</xdr:colOff>
                    <xdr:row>81</xdr:row>
                    <xdr:rowOff>30480</xdr:rowOff>
                  </to>
                </anchor>
              </controlPr>
            </control>
          </mc:Choice>
        </mc:AlternateContent>
        <mc:AlternateContent xmlns:mc="http://schemas.openxmlformats.org/markup-compatibility/2006">
          <mc:Choice Requires="x14">
            <control shapeId="52" r:id="rId20" name="Check Box 43">
              <controlPr defaultSize="0" autoFill="0" autoLine="0" autoPict="0">
                <anchor moveWithCells="1">
                  <from>
                    <xdr:col>4</xdr:col>
                    <xdr:colOff>137160</xdr:colOff>
                    <xdr:row>81</xdr:row>
                    <xdr:rowOff>38100</xdr:rowOff>
                  </from>
                  <to>
                    <xdr:col>6</xdr:col>
                    <xdr:colOff>22860</xdr:colOff>
                    <xdr:row>81</xdr:row>
                    <xdr:rowOff>259080</xdr:rowOff>
                  </to>
                </anchor>
              </controlPr>
            </control>
          </mc:Choice>
        </mc:AlternateContent>
        <mc:AlternateContent xmlns:mc="http://schemas.openxmlformats.org/markup-compatibility/2006">
          <mc:Choice Requires="x14">
            <control shapeId="53" r:id="rId21" name="Check Box 44">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54" r:id="rId22" name="Check Box 45">
              <controlPr defaultSize="0" autoFill="0" autoLine="0" autoPict="0">
                <anchor moveWithCells="1">
                  <from>
                    <xdr:col>4</xdr:col>
                    <xdr:colOff>137160</xdr:colOff>
                    <xdr:row>83</xdr:row>
                    <xdr:rowOff>38100</xdr:rowOff>
                  </from>
                  <to>
                    <xdr:col>6</xdr:col>
                    <xdr:colOff>22860</xdr:colOff>
                    <xdr:row>83</xdr:row>
                    <xdr:rowOff>259080</xdr:rowOff>
                  </to>
                </anchor>
              </controlPr>
            </control>
          </mc:Choice>
        </mc:AlternateContent>
        <mc:AlternateContent xmlns:mc="http://schemas.openxmlformats.org/markup-compatibility/2006">
          <mc:Choice Requires="x14">
            <control shapeId="55" r:id="rId23" name="Check Box 46">
              <controlPr defaultSize="0" autoFill="0" autoLine="0" autoPict="0">
                <anchor moveWithCells="1">
                  <from>
                    <xdr:col>4</xdr:col>
                    <xdr:colOff>137160</xdr:colOff>
                    <xdr:row>83</xdr:row>
                    <xdr:rowOff>266700</xdr:rowOff>
                  </from>
                  <to>
                    <xdr:col>6</xdr:col>
                    <xdr:colOff>22860</xdr:colOff>
                    <xdr:row>85</xdr:row>
                    <xdr:rowOff>30480</xdr:rowOff>
                  </to>
                </anchor>
              </controlPr>
            </control>
          </mc:Choice>
        </mc:AlternateContent>
        <mc:AlternateContent xmlns:mc="http://schemas.openxmlformats.org/markup-compatibility/2006">
          <mc:Choice Requires="x14">
            <control shapeId="56" r:id="rId24" name="Check Box 47">
              <controlPr defaultSize="0" autoFill="0" autoLine="0" autoPict="0">
                <anchor moveWithCells="1">
                  <from>
                    <xdr:col>4</xdr:col>
                    <xdr:colOff>137160</xdr:colOff>
                    <xdr:row>85</xdr:row>
                    <xdr:rowOff>38100</xdr:rowOff>
                  </from>
                  <to>
                    <xdr:col>6</xdr:col>
                    <xdr:colOff>22860</xdr:colOff>
                    <xdr:row>85</xdr:row>
                    <xdr:rowOff>259080</xdr:rowOff>
                  </to>
                </anchor>
              </controlPr>
            </control>
          </mc:Choice>
        </mc:AlternateContent>
        <mc:AlternateContent xmlns:mc="http://schemas.openxmlformats.org/markup-compatibility/2006">
          <mc:Choice Requires="x14">
            <control shapeId="57" r:id="rId25" name="Check Box 48">
              <controlPr defaultSize="0" autoFill="0" autoLine="0" autoPict="0">
                <anchor moveWithCells="1">
                  <from>
                    <xdr:col>4</xdr:col>
                    <xdr:colOff>137160</xdr:colOff>
                    <xdr:row>85</xdr:row>
                    <xdr:rowOff>266700</xdr:rowOff>
                  </from>
                  <to>
                    <xdr:col>6</xdr:col>
                    <xdr:colOff>22860</xdr:colOff>
                    <xdr:row>87</xdr:row>
                    <xdr:rowOff>30480</xdr:rowOff>
                  </to>
                </anchor>
              </controlPr>
            </control>
          </mc:Choice>
        </mc:AlternateContent>
        <mc:AlternateContent xmlns:mc="http://schemas.openxmlformats.org/markup-compatibility/2006">
          <mc:Choice Requires="x14">
            <control shapeId="58" r:id="rId26" name="Check Box 49">
              <controlPr defaultSize="0" autoFill="0" autoLine="0" autoPict="0">
                <anchor moveWithCells="1">
                  <from>
                    <xdr:col>4</xdr:col>
                    <xdr:colOff>137160</xdr:colOff>
                    <xdr:row>86</xdr:row>
                    <xdr:rowOff>144780</xdr:rowOff>
                  </from>
                  <to>
                    <xdr:col>6</xdr:col>
                    <xdr:colOff>22860</xdr:colOff>
                    <xdr:row>88</xdr:row>
                    <xdr:rowOff>30480</xdr:rowOff>
                  </to>
                </anchor>
              </controlPr>
            </control>
          </mc:Choice>
        </mc:AlternateContent>
        <mc:AlternateContent xmlns:mc="http://schemas.openxmlformats.org/markup-compatibility/2006">
          <mc:Choice Requires="x14">
            <control shapeId="59" r:id="rId27" name="Check Box 50">
              <controlPr defaultSize="0" autoFill="0" autoLine="0" autoPict="0">
                <anchor moveWithCells="1">
                  <from>
                    <xdr:col>4</xdr:col>
                    <xdr:colOff>137160</xdr:colOff>
                    <xdr:row>87</xdr:row>
                    <xdr:rowOff>144780</xdr:rowOff>
                  </from>
                  <to>
                    <xdr:col>6</xdr:col>
                    <xdr:colOff>22860</xdr:colOff>
                    <xdr:row>89</xdr:row>
                    <xdr:rowOff>7620</xdr:rowOff>
                  </to>
                </anchor>
              </controlPr>
            </control>
          </mc:Choice>
        </mc:AlternateContent>
        <mc:AlternateContent xmlns:mc="http://schemas.openxmlformats.org/markup-compatibility/2006">
          <mc:Choice Requires="x14">
            <control shapeId="60" r:id="rId28" name="Check Box 100">
              <controlPr defaultSize="0" autoFill="0" autoLine="0" autoPict="0">
                <anchor moveWithCells="1">
                  <from>
                    <xdr:col>2</xdr:col>
                    <xdr:colOff>137160</xdr:colOff>
                    <xdr:row>32</xdr:row>
                    <xdr:rowOff>137160</xdr:rowOff>
                  </from>
                  <to>
                    <xdr:col>4</xdr:col>
                    <xdr:colOff>99060</xdr:colOff>
                    <xdr:row>34</xdr:row>
                    <xdr:rowOff>38100</xdr:rowOff>
                  </to>
                </anchor>
              </controlPr>
            </control>
          </mc:Choice>
        </mc:AlternateContent>
        <mc:AlternateContent xmlns:mc="http://schemas.openxmlformats.org/markup-compatibility/2006">
          <mc:Choice Requires="x14">
            <control shapeId="61" r:id="rId29" name="Check Box 101">
              <controlPr defaultSize="0" autoFill="0" autoLine="0" autoPict="0">
                <anchor moveWithCells="1">
                  <from>
                    <xdr:col>2</xdr:col>
                    <xdr:colOff>137160</xdr:colOff>
                    <xdr:row>35</xdr:row>
                    <xdr:rowOff>137160</xdr:rowOff>
                  </from>
                  <to>
                    <xdr:col>4</xdr:col>
                    <xdr:colOff>99060</xdr:colOff>
                    <xdr:row>37</xdr:row>
                    <xdr:rowOff>38100</xdr:rowOff>
                  </to>
                </anchor>
              </controlPr>
            </control>
          </mc:Choice>
        </mc:AlternateContent>
        <mc:AlternateContent xmlns:mc="http://schemas.openxmlformats.org/markup-compatibility/2006">
          <mc:Choice Requires="x14">
            <control shapeId="62" r:id="rId30" name="Check Box 102">
              <controlPr defaultSize="0" autoFill="0" autoLine="0" autoPict="0">
                <anchor moveWithCells="1">
                  <from>
                    <xdr:col>2</xdr:col>
                    <xdr:colOff>137160</xdr:colOff>
                    <xdr:row>40</xdr:row>
                    <xdr:rowOff>137160</xdr:rowOff>
                  </from>
                  <to>
                    <xdr:col>4</xdr:col>
                    <xdr:colOff>99060</xdr:colOff>
                    <xdr:row>43</xdr:row>
                    <xdr:rowOff>22860</xdr:rowOff>
                  </to>
                </anchor>
              </controlPr>
            </control>
          </mc:Choice>
        </mc:AlternateContent>
        <mc:AlternateContent xmlns:mc="http://schemas.openxmlformats.org/markup-compatibility/2006">
          <mc:Choice Requires="x14">
            <control shapeId="63" r:id="rId31" name="Check Box 103">
              <controlPr defaultSize="0" autoFill="0" autoLine="0" autoPict="0">
                <anchor moveWithCells="1">
                  <from>
                    <xdr:col>2</xdr:col>
                    <xdr:colOff>137160</xdr:colOff>
                    <xdr:row>43</xdr:row>
                    <xdr:rowOff>137160</xdr:rowOff>
                  </from>
                  <to>
                    <xdr:col>4</xdr:col>
                    <xdr:colOff>99060</xdr:colOff>
                    <xdr:row>45</xdr:row>
                    <xdr:rowOff>38100</xdr:rowOff>
                  </to>
                </anchor>
              </controlPr>
            </control>
          </mc:Choice>
        </mc:AlternateContent>
        <mc:AlternateContent xmlns:mc="http://schemas.openxmlformats.org/markup-compatibility/2006">
          <mc:Choice Requires="x14">
            <control shapeId="7168" r:id="rId32" name="Check Box 123">
              <controlPr defaultSize="0" autoFill="0" autoLine="0" autoPict="0">
                <anchor moveWithCells="1">
                  <from>
                    <xdr:col>4</xdr:col>
                    <xdr:colOff>137160</xdr:colOff>
                    <xdr:row>75</xdr:row>
                    <xdr:rowOff>182880</xdr:rowOff>
                  </from>
                  <to>
                    <xdr:col>6</xdr:col>
                    <xdr:colOff>7620</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984375" defaultRowHeight="13.2"/>
  <cols>
    <col min="1" max="1" width="8.8984375" style="2" customWidth="1"/>
    <col min="2" max="2" width="18.5" style="2" customWidth="1"/>
    <col min="3" max="3" width="28" style="2" customWidth="1"/>
    <col min="4" max="4" width="42.8984375" style="2" customWidth="1"/>
    <col min="5" max="5" width="37.69921875" style="2" customWidth="1"/>
    <col min="6" max="6" width="38.59765625" style="2" customWidth="1"/>
    <col min="7" max="7" width="15" style="2" customWidth="1"/>
    <col min="8" max="8" width="39" style="2" customWidth="1"/>
    <col min="9" max="9" width="36.59765625" style="2" customWidth="1"/>
    <col min="10" max="257" width="9" style="3"/>
    <col min="258" max="258" width="7.59765625" style="3" customWidth="1"/>
    <col min="259" max="259" width="12.59765625" style="3" customWidth="1"/>
    <col min="260" max="260" width="16.09765625" style="3" customWidth="1"/>
    <col min="261" max="261" width="40.5" style="3" bestFit="1" customWidth="1"/>
    <col min="262" max="262" width="55.59765625" style="3" customWidth="1"/>
    <col min="263" max="263" width="18.59765625" style="3" customWidth="1"/>
    <col min="264" max="264" width="20.59765625" style="3" customWidth="1"/>
    <col min="265" max="265" width="22.59765625" style="3" customWidth="1"/>
    <col min="266" max="513" width="9" style="3"/>
    <col min="514" max="514" width="7.59765625" style="3" customWidth="1"/>
    <col min="515" max="515" width="12.59765625" style="3" customWidth="1"/>
    <col min="516" max="516" width="16.09765625" style="3" customWidth="1"/>
    <col min="517" max="517" width="40.5" style="3" bestFit="1" customWidth="1"/>
    <col min="518" max="518" width="55.59765625" style="3" customWidth="1"/>
    <col min="519" max="519" width="18.59765625" style="3" customWidth="1"/>
    <col min="520" max="520" width="20.59765625" style="3" customWidth="1"/>
    <col min="521" max="521" width="22.59765625" style="3" customWidth="1"/>
    <col min="522" max="769" width="9" style="3"/>
    <col min="770" max="770" width="7.59765625" style="3" customWidth="1"/>
    <col min="771" max="771" width="12.59765625" style="3" customWidth="1"/>
    <col min="772" max="772" width="16.09765625" style="3" customWidth="1"/>
    <col min="773" max="773" width="40.5" style="3" bestFit="1" customWidth="1"/>
    <col min="774" max="774" width="55.59765625" style="3" customWidth="1"/>
    <col min="775" max="775" width="18.59765625" style="3" customWidth="1"/>
    <col min="776" max="776" width="20.59765625" style="3" customWidth="1"/>
    <col min="777" max="777" width="22.59765625" style="3" customWidth="1"/>
    <col min="778" max="1025" width="9" style="3"/>
    <col min="1026" max="1026" width="7.59765625" style="3" customWidth="1"/>
    <col min="1027" max="1027" width="12.59765625" style="3" customWidth="1"/>
    <col min="1028" max="1028" width="16.09765625" style="3" customWidth="1"/>
    <col min="1029" max="1029" width="40.5" style="3" bestFit="1" customWidth="1"/>
    <col min="1030" max="1030" width="55.59765625" style="3" customWidth="1"/>
    <col min="1031" max="1031" width="18.59765625" style="3" customWidth="1"/>
    <col min="1032" max="1032" width="20.59765625" style="3" customWidth="1"/>
    <col min="1033" max="1033" width="22.59765625" style="3" customWidth="1"/>
    <col min="1034" max="1281" width="9" style="3"/>
    <col min="1282" max="1282" width="7.59765625" style="3" customWidth="1"/>
    <col min="1283" max="1283" width="12.59765625" style="3" customWidth="1"/>
    <col min="1284" max="1284" width="16.09765625" style="3" customWidth="1"/>
    <col min="1285" max="1285" width="40.5" style="3" bestFit="1" customWidth="1"/>
    <col min="1286" max="1286" width="55.59765625" style="3" customWidth="1"/>
    <col min="1287" max="1287" width="18.59765625" style="3" customWidth="1"/>
    <col min="1288" max="1288" width="20.59765625" style="3" customWidth="1"/>
    <col min="1289" max="1289" width="22.59765625" style="3" customWidth="1"/>
    <col min="1290" max="1537" width="9" style="3"/>
    <col min="1538" max="1538" width="7.59765625" style="3" customWidth="1"/>
    <col min="1539" max="1539" width="12.59765625" style="3" customWidth="1"/>
    <col min="1540" max="1540" width="16.09765625" style="3" customWidth="1"/>
    <col min="1541" max="1541" width="40.5" style="3" bestFit="1" customWidth="1"/>
    <col min="1542" max="1542" width="55.59765625" style="3" customWidth="1"/>
    <col min="1543" max="1543" width="18.59765625" style="3" customWidth="1"/>
    <col min="1544" max="1544" width="20.59765625" style="3" customWidth="1"/>
    <col min="1545" max="1545" width="22.59765625" style="3" customWidth="1"/>
    <col min="1546" max="1793" width="9" style="3"/>
    <col min="1794" max="1794" width="7.59765625" style="3" customWidth="1"/>
    <col min="1795" max="1795" width="12.59765625" style="3" customWidth="1"/>
    <col min="1796" max="1796" width="16.09765625" style="3" customWidth="1"/>
    <col min="1797" max="1797" width="40.5" style="3" bestFit="1" customWidth="1"/>
    <col min="1798" max="1798" width="55.59765625" style="3" customWidth="1"/>
    <col min="1799" max="1799" width="18.59765625" style="3" customWidth="1"/>
    <col min="1800" max="1800" width="20.59765625" style="3" customWidth="1"/>
    <col min="1801" max="1801" width="22.59765625" style="3" customWidth="1"/>
    <col min="1802" max="2049" width="9" style="3"/>
    <col min="2050" max="2050" width="7.59765625" style="3" customWidth="1"/>
    <col min="2051" max="2051" width="12.59765625" style="3" customWidth="1"/>
    <col min="2052" max="2052" width="16.09765625" style="3" customWidth="1"/>
    <col min="2053" max="2053" width="40.5" style="3" bestFit="1" customWidth="1"/>
    <col min="2054" max="2054" width="55.59765625" style="3" customWidth="1"/>
    <col min="2055" max="2055" width="18.59765625" style="3" customWidth="1"/>
    <col min="2056" max="2056" width="20.59765625" style="3" customWidth="1"/>
    <col min="2057" max="2057" width="22.59765625" style="3" customWidth="1"/>
    <col min="2058" max="2305" width="9" style="3"/>
    <col min="2306" max="2306" width="7.59765625" style="3" customWidth="1"/>
    <col min="2307" max="2307" width="12.59765625" style="3" customWidth="1"/>
    <col min="2308" max="2308" width="16.09765625" style="3" customWidth="1"/>
    <col min="2309" max="2309" width="40.5" style="3" bestFit="1" customWidth="1"/>
    <col min="2310" max="2310" width="55.59765625" style="3" customWidth="1"/>
    <col min="2311" max="2311" width="18.59765625" style="3" customWidth="1"/>
    <col min="2312" max="2312" width="20.59765625" style="3" customWidth="1"/>
    <col min="2313" max="2313" width="22.59765625" style="3" customWidth="1"/>
    <col min="2314" max="2561" width="9" style="3"/>
    <col min="2562" max="2562" width="7.59765625" style="3" customWidth="1"/>
    <col min="2563" max="2563" width="12.59765625" style="3" customWidth="1"/>
    <col min="2564" max="2564" width="16.09765625" style="3" customWidth="1"/>
    <col min="2565" max="2565" width="40.5" style="3" bestFit="1" customWidth="1"/>
    <col min="2566" max="2566" width="55.59765625" style="3" customWidth="1"/>
    <col min="2567" max="2567" width="18.59765625" style="3" customWidth="1"/>
    <col min="2568" max="2568" width="20.59765625" style="3" customWidth="1"/>
    <col min="2569" max="2569" width="22.59765625" style="3" customWidth="1"/>
    <col min="2570" max="2817" width="9" style="3"/>
    <col min="2818" max="2818" width="7.59765625" style="3" customWidth="1"/>
    <col min="2819" max="2819" width="12.59765625" style="3" customWidth="1"/>
    <col min="2820" max="2820" width="16.09765625" style="3" customWidth="1"/>
    <col min="2821" max="2821" width="40.5" style="3" bestFit="1" customWidth="1"/>
    <col min="2822" max="2822" width="55.59765625" style="3" customWidth="1"/>
    <col min="2823" max="2823" width="18.59765625" style="3" customWidth="1"/>
    <col min="2824" max="2824" width="20.59765625" style="3" customWidth="1"/>
    <col min="2825" max="2825" width="22.59765625" style="3" customWidth="1"/>
    <col min="2826" max="3073" width="9" style="3"/>
    <col min="3074" max="3074" width="7.59765625" style="3" customWidth="1"/>
    <col min="3075" max="3075" width="12.59765625" style="3" customWidth="1"/>
    <col min="3076" max="3076" width="16.09765625" style="3" customWidth="1"/>
    <col min="3077" max="3077" width="40.5" style="3" bestFit="1" customWidth="1"/>
    <col min="3078" max="3078" width="55.59765625" style="3" customWidth="1"/>
    <col min="3079" max="3079" width="18.59765625" style="3" customWidth="1"/>
    <col min="3080" max="3080" width="20.59765625" style="3" customWidth="1"/>
    <col min="3081" max="3081" width="22.59765625" style="3" customWidth="1"/>
    <col min="3082" max="3329" width="9" style="3"/>
    <col min="3330" max="3330" width="7.59765625" style="3" customWidth="1"/>
    <col min="3331" max="3331" width="12.59765625" style="3" customWidth="1"/>
    <col min="3332" max="3332" width="16.09765625" style="3" customWidth="1"/>
    <col min="3333" max="3333" width="40.5" style="3" bestFit="1" customWidth="1"/>
    <col min="3334" max="3334" width="55.59765625" style="3" customWidth="1"/>
    <col min="3335" max="3335" width="18.59765625" style="3" customWidth="1"/>
    <col min="3336" max="3336" width="20.59765625" style="3" customWidth="1"/>
    <col min="3337" max="3337" width="22.59765625" style="3" customWidth="1"/>
    <col min="3338" max="3585" width="9" style="3"/>
    <col min="3586" max="3586" width="7.59765625" style="3" customWidth="1"/>
    <col min="3587" max="3587" width="12.59765625" style="3" customWidth="1"/>
    <col min="3588" max="3588" width="16.09765625" style="3" customWidth="1"/>
    <col min="3589" max="3589" width="40.5" style="3" bestFit="1" customWidth="1"/>
    <col min="3590" max="3590" width="55.59765625" style="3" customWidth="1"/>
    <col min="3591" max="3591" width="18.59765625" style="3" customWidth="1"/>
    <col min="3592" max="3592" width="20.59765625" style="3" customWidth="1"/>
    <col min="3593" max="3593" width="22.59765625" style="3" customWidth="1"/>
    <col min="3594" max="3841" width="9" style="3"/>
    <col min="3842" max="3842" width="7.59765625" style="3" customWidth="1"/>
    <col min="3843" max="3843" width="12.59765625" style="3" customWidth="1"/>
    <col min="3844" max="3844" width="16.09765625" style="3" customWidth="1"/>
    <col min="3845" max="3845" width="40.5" style="3" bestFit="1" customWidth="1"/>
    <col min="3846" max="3846" width="55.59765625" style="3" customWidth="1"/>
    <col min="3847" max="3847" width="18.59765625" style="3" customWidth="1"/>
    <col min="3848" max="3848" width="20.59765625" style="3" customWidth="1"/>
    <col min="3849" max="3849" width="22.59765625" style="3" customWidth="1"/>
    <col min="3850" max="4097" width="9" style="3"/>
    <col min="4098" max="4098" width="7.59765625" style="3" customWidth="1"/>
    <col min="4099" max="4099" width="12.59765625" style="3" customWidth="1"/>
    <col min="4100" max="4100" width="16.09765625" style="3" customWidth="1"/>
    <col min="4101" max="4101" width="40.5" style="3" bestFit="1" customWidth="1"/>
    <col min="4102" max="4102" width="55.59765625" style="3" customWidth="1"/>
    <col min="4103" max="4103" width="18.59765625" style="3" customWidth="1"/>
    <col min="4104" max="4104" width="20.59765625" style="3" customWidth="1"/>
    <col min="4105" max="4105" width="22.59765625" style="3" customWidth="1"/>
    <col min="4106" max="4353" width="9" style="3"/>
    <col min="4354" max="4354" width="7.59765625" style="3" customWidth="1"/>
    <col min="4355" max="4355" width="12.59765625" style="3" customWidth="1"/>
    <col min="4356" max="4356" width="16.09765625" style="3" customWidth="1"/>
    <col min="4357" max="4357" width="40.5" style="3" bestFit="1" customWidth="1"/>
    <col min="4358" max="4358" width="55.59765625" style="3" customWidth="1"/>
    <col min="4359" max="4359" width="18.59765625" style="3" customWidth="1"/>
    <col min="4360" max="4360" width="20.59765625" style="3" customWidth="1"/>
    <col min="4361" max="4361" width="22.59765625" style="3" customWidth="1"/>
    <col min="4362" max="4609" width="9" style="3"/>
    <col min="4610" max="4610" width="7.59765625" style="3" customWidth="1"/>
    <col min="4611" max="4611" width="12.59765625" style="3" customWidth="1"/>
    <col min="4612" max="4612" width="16.09765625" style="3" customWidth="1"/>
    <col min="4613" max="4613" width="40.5" style="3" bestFit="1" customWidth="1"/>
    <col min="4614" max="4614" width="55.59765625" style="3" customWidth="1"/>
    <col min="4615" max="4615" width="18.59765625" style="3" customWidth="1"/>
    <col min="4616" max="4616" width="20.59765625" style="3" customWidth="1"/>
    <col min="4617" max="4617" width="22.59765625" style="3" customWidth="1"/>
    <col min="4618" max="4865" width="9" style="3"/>
    <col min="4866" max="4866" width="7.59765625" style="3" customWidth="1"/>
    <col min="4867" max="4867" width="12.59765625" style="3" customWidth="1"/>
    <col min="4868" max="4868" width="16.09765625" style="3" customWidth="1"/>
    <col min="4869" max="4869" width="40.5" style="3" bestFit="1" customWidth="1"/>
    <col min="4870" max="4870" width="55.59765625" style="3" customWidth="1"/>
    <col min="4871" max="4871" width="18.59765625" style="3" customWidth="1"/>
    <col min="4872" max="4872" width="20.59765625" style="3" customWidth="1"/>
    <col min="4873" max="4873" width="22.59765625" style="3" customWidth="1"/>
    <col min="4874" max="5121" width="9" style="3"/>
    <col min="5122" max="5122" width="7.59765625" style="3" customWidth="1"/>
    <col min="5123" max="5123" width="12.59765625" style="3" customWidth="1"/>
    <col min="5124" max="5124" width="16.09765625" style="3" customWidth="1"/>
    <col min="5125" max="5125" width="40.5" style="3" bestFit="1" customWidth="1"/>
    <col min="5126" max="5126" width="55.59765625" style="3" customWidth="1"/>
    <col min="5127" max="5127" width="18.59765625" style="3" customWidth="1"/>
    <col min="5128" max="5128" width="20.59765625" style="3" customWidth="1"/>
    <col min="5129" max="5129" width="22.59765625" style="3" customWidth="1"/>
    <col min="5130" max="5377" width="9" style="3"/>
    <col min="5378" max="5378" width="7.59765625" style="3" customWidth="1"/>
    <col min="5379" max="5379" width="12.59765625" style="3" customWidth="1"/>
    <col min="5380" max="5380" width="16.09765625" style="3" customWidth="1"/>
    <col min="5381" max="5381" width="40.5" style="3" bestFit="1" customWidth="1"/>
    <col min="5382" max="5382" width="55.59765625" style="3" customWidth="1"/>
    <col min="5383" max="5383" width="18.59765625" style="3" customWidth="1"/>
    <col min="5384" max="5384" width="20.59765625" style="3" customWidth="1"/>
    <col min="5385" max="5385" width="22.59765625" style="3" customWidth="1"/>
    <col min="5386" max="5633" width="9" style="3"/>
    <col min="5634" max="5634" width="7.59765625" style="3" customWidth="1"/>
    <col min="5635" max="5635" width="12.59765625" style="3" customWidth="1"/>
    <col min="5636" max="5636" width="16.09765625" style="3" customWidth="1"/>
    <col min="5637" max="5637" width="40.5" style="3" bestFit="1" customWidth="1"/>
    <col min="5638" max="5638" width="55.59765625" style="3" customWidth="1"/>
    <col min="5639" max="5639" width="18.59765625" style="3" customWidth="1"/>
    <col min="5640" max="5640" width="20.59765625" style="3" customWidth="1"/>
    <col min="5641" max="5641" width="22.59765625" style="3" customWidth="1"/>
    <col min="5642" max="5889" width="9" style="3"/>
    <col min="5890" max="5890" width="7.59765625" style="3" customWidth="1"/>
    <col min="5891" max="5891" width="12.59765625" style="3" customWidth="1"/>
    <col min="5892" max="5892" width="16.09765625" style="3" customWidth="1"/>
    <col min="5893" max="5893" width="40.5" style="3" bestFit="1" customWidth="1"/>
    <col min="5894" max="5894" width="55.59765625" style="3" customWidth="1"/>
    <col min="5895" max="5895" width="18.59765625" style="3" customWidth="1"/>
    <col min="5896" max="5896" width="20.59765625" style="3" customWidth="1"/>
    <col min="5897" max="5897" width="22.59765625" style="3" customWidth="1"/>
    <col min="5898" max="6145" width="9" style="3"/>
    <col min="6146" max="6146" width="7.59765625" style="3" customWidth="1"/>
    <col min="6147" max="6147" width="12.59765625" style="3" customWidth="1"/>
    <col min="6148" max="6148" width="16.09765625" style="3" customWidth="1"/>
    <col min="6149" max="6149" width="40.5" style="3" bestFit="1" customWidth="1"/>
    <col min="6150" max="6150" width="55.59765625" style="3" customWidth="1"/>
    <col min="6151" max="6151" width="18.59765625" style="3" customWidth="1"/>
    <col min="6152" max="6152" width="20.59765625" style="3" customWidth="1"/>
    <col min="6153" max="6153" width="22.59765625" style="3" customWidth="1"/>
    <col min="6154" max="6401" width="9" style="3"/>
    <col min="6402" max="6402" width="7.59765625" style="3" customWidth="1"/>
    <col min="6403" max="6403" width="12.59765625" style="3" customWidth="1"/>
    <col min="6404" max="6404" width="16.09765625" style="3" customWidth="1"/>
    <col min="6405" max="6405" width="40.5" style="3" bestFit="1" customWidth="1"/>
    <col min="6406" max="6406" width="55.59765625" style="3" customWidth="1"/>
    <col min="6407" max="6407" width="18.59765625" style="3" customWidth="1"/>
    <col min="6408" max="6408" width="20.59765625" style="3" customWidth="1"/>
    <col min="6409" max="6409" width="22.59765625" style="3" customWidth="1"/>
    <col min="6410" max="6657" width="9" style="3"/>
    <col min="6658" max="6658" width="7.59765625" style="3" customWidth="1"/>
    <col min="6659" max="6659" width="12.59765625" style="3" customWidth="1"/>
    <col min="6660" max="6660" width="16.09765625" style="3" customWidth="1"/>
    <col min="6661" max="6661" width="40.5" style="3" bestFit="1" customWidth="1"/>
    <col min="6662" max="6662" width="55.59765625" style="3" customWidth="1"/>
    <col min="6663" max="6663" width="18.59765625" style="3" customWidth="1"/>
    <col min="6664" max="6664" width="20.59765625" style="3" customWidth="1"/>
    <col min="6665" max="6665" width="22.59765625" style="3" customWidth="1"/>
    <col min="6666" max="6913" width="9" style="3"/>
    <col min="6914" max="6914" width="7.59765625" style="3" customWidth="1"/>
    <col min="6915" max="6915" width="12.59765625" style="3" customWidth="1"/>
    <col min="6916" max="6916" width="16.09765625" style="3" customWidth="1"/>
    <col min="6917" max="6917" width="40.5" style="3" bestFit="1" customWidth="1"/>
    <col min="6918" max="6918" width="55.59765625" style="3" customWidth="1"/>
    <col min="6919" max="6919" width="18.59765625" style="3" customWidth="1"/>
    <col min="6920" max="6920" width="20.59765625" style="3" customWidth="1"/>
    <col min="6921" max="6921" width="22.59765625" style="3" customWidth="1"/>
    <col min="6922" max="7169" width="9" style="3"/>
    <col min="7170" max="7170" width="7.59765625" style="3" customWidth="1"/>
    <col min="7171" max="7171" width="12.59765625" style="3" customWidth="1"/>
    <col min="7172" max="7172" width="16.09765625" style="3" customWidth="1"/>
    <col min="7173" max="7173" width="40.5" style="3" bestFit="1" customWidth="1"/>
    <col min="7174" max="7174" width="55.59765625" style="3" customWidth="1"/>
    <col min="7175" max="7175" width="18.59765625" style="3" customWidth="1"/>
    <col min="7176" max="7176" width="20.59765625" style="3" customWidth="1"/>
    <col min="7177" max="7177" width="22.59765625" style="3" customWidth="1"/>
    <col min="7178" max="7425" width="9" style="3"/>
    <col min="7426" max="7426" width="7.59765625" style="3" customWidth="1"/>
    <col min="7427" max="7427" width="12.59765625" style="3" customWidth="1"/>
    <col min="7428" max="7428" width="16.09765625" style="3" customWidth="1"/>
    <col min="7429" max="7429" width="40.5" style="3" bestFit="1" customWidth="1"/>
    <col min="7430" max="7430" width="55.59765625" style="3" customWidth="1"/>
    <col min="7431" max="7431" width="18.59765625" style="3" customWidth="1"/>
    <col min="7432" max="7432" width="20.59765625" style="3" customWidth="1"/>
    <col min="7433" max="7433" width="22.59765625" style="3" customWidth="1"/>
    <col min="7434" max="7681" width="9" style="3"/>
    <col min="7682" max="7682" width="7.59765625" style="3" customWidth="1"/>
    <col min="7683" max="7683" width="12.59765625" style="3" customWidth="1"/>
    <col min="7684" max="7684" width="16.09765625" style="3" customWidth="1"/>
    <col min="7685" max="7685" width="40.5" style="3" bestFit="1" customWidth="1"/>
    <col min="7686" max="7686" width="55.59765625" style="3" customWidth="1"/>
    <col min="7687" max="7687" width="18.59765625" style="3" customWidth="1"/>
    <col min="7688" max="7688" width="20.59765625" style="3" customWidth="1"/>
    <col min="7689" max="7689" width="22.59765625" style="3" customWidth="1"/>
    <col min="7690" max="7937" width="9" style="3"/>
    <col min="7938" max="7938" width="7.59765625" style="3" customWidth="1"/>
    <col min="7939" max="7939" width="12.59765625" style="3" customWidth="1"/>
    <col min="7940" max="7940" width="16.09765625" style="3" customWidth="1"/>
    <col min="7941" max="7941" width="40.5" style="3" bestFit="1" customWidth="1"/>
    <col min="7942" max="7942" width="55.59765625" style="3" customWidth="1"/>
    <col min="7943" max="7943" width="18.59765625" style="3" customWidth="1"/>
    <col min="7944" max="7944" width="20.59765625" style="3" customWidth="1"/>
    <col min="7945" max="7945" width="22.59765625" style="3" customWidth="1"/>
    <col min="7946" max="8193" width="9" style="3"/>
    <col min="8194" max="8194" width="7.59765625" style="3" customWidth="1"/>
    <col min="8195" max="8195" width="12.59765625" style="3" customWidth="1"/>
    <col min="8196" max="8196" width="16.09765625" style="3" customWidth="1"/>
    <col min="8197" max="8197" width="40.5" style="3" bestFit="1" customWidth="1"/>
    <col min="8198" max="8198" width="55.59765625" style="3" customWidth="1"/>
    <col min="8199" max="8199" width="18.59765625" style="3" customWidth="1"/>
    <col min="8200" max="8200" width="20.59765625" style="3" customWidth="1"/>
    <col min="8201" max="8201" width="22.59765625" style="3" customWidth="1"/>
    <col min="8202" max="8449" width="9" style="3"/>
    <col min="8450" max="8450" width="7.59765625" style="3" customWidth="1"/>
    <col min="8451" max="8451" width="12.59765625" style="3" customWidth="1"/>
    <col min="8452" max="8452" width="16.09765625" style="3" customWidth="1"/>
    <col min="8453" max="8453" width="40.5" style="3" bestFit="1" customWidth="1"/>
    <col min="8454" max="8454" width="55.59765625" style="3" customWidth="1"/>
    <col min="8455" max="8455" width="18.59765625" style="3" customWidth="1"/>
    <col min="8456" max="8456" width="20.59765625" style="3" customWidth="1"/>
    <col min="8457" max="8457" width="22.59765625" style="3" customWidth="1"/>
    <col min="8458" max="8705" width="9" style="3"/>
    <col min="8706" max="8706" width="7.59765625" style="3" customWidth="1"/>
    <col min="8707" max="8707" width="12.59765625" style="3" customWidth="1"/>
    <col min="8708" max="8708" width="16.09765625" style="3" customWidth="1"/>
    <col min="8709" max="8709" width="40.5" style="3" bestFit="1" customWidth="1"/>
    <col min="8710" max="8710" width="55.59765625" style="3" customWidth="1"/>
    <col min="8711" max="8711" width="18.59765625" style="3" customWidth="1"/>
    <col min="8712" max="8712" width="20.59765625" style="3" customWidth="1"/>
    <col min="8713" max="8713" width="22.59765625" style="3" customWidth="1"/>
    <col min="8714" max="8961" width="9" style="3"/>
    <col min="8962" max="8962" width="7.59765625" style="3" customWidth="1"/>
    <col min="8963" max="8963" width="12.59765625" style="3" customWidth="1"/>
    <col min="8964" max="8964" width="16.09765625" style="3" customWidth="1"/>
    <col min="8965" max="8965" width="40.5" style="3" bestFit="1" customWidth="1"/>
    <col min="8966" max="8966" width="55.59765625" style="3" customWidth="1"/>
    <col min="8967" max="8967" width="18.59765625" style="3" customWidth="1"/>
    <col min="8968" max="8968" width="20.59765625" style="3" customWidth="1"/>
    <col min="8969" max="8969" width="22.59765625" style="3" customWidth="1"/>
    <col min="8970" max="9217" width="9" style="3"/>
    <col min="9218" max="9218" width="7.59765625" style="3" customWidth="1"/>
    <col min="9219" max="9219" width="12.59765625" style="3" customWidth="1"/>
    <col min="9220" max="9220" width="16.09765625" style="3" customWidth="1"/>
    <col min="9221" max="9221" width="40.5" style="3" bestFit="1" customWidth="1"/>
    <col min="9222" max="9222" width="55.59765625" style="3" customWidth="1"/>
    <col min="9223" max="9223" width="18.59765625" style="3" customWidth="1"/>
    <col min="9224" max="9224" width="20.59765625" style="3" customWidth="1"/>
    <col min="9225" max="9225" width="22.59765625" style="3" customWidth="1"/>
    <col min="9226" max="9473" width="9" style="3"/>
    <col min="9474" max="9474" width="7.59765625" style="3" customWidth="1"/>
    <col min="9475" max="9475" width="12.59765625" style="3" customWidth="1"/>
    <col min="9476" max="9476" width="16.09765625" style="3" customWidth="1"/>
    <col min="9477" max="9477" width="40.5" style="3" bestFit="1" customWidth="1"/>
    <col min="9478" max="9478" width="55.59765625" style="3" customWidth="1"/>
    <col min="9479" max="9479" width="18.59765625" style="3" customWidth="1"/>
    <col min="9480" max="9480" width="20.59765625" style="3" customWidth="1"/>
    <col min="9481" max="9481" width="22.59765625" style="3" customWidth="1"/>
    <col min="9482" max="9729" width="9" style="3"/>
    <col min="9730" max="9730" width="7.59765625" style="3" customWidth="1"/>
    <col min="9731" max="9731" width="12.59765625" style="3" customWidth="1"/>
    <col min="9732" max="9732" width="16.09765625" style="3" customWidth="1"/>
    <col min="9733" max="9733" width="40.5" style="3" bestFit="1" customWidth="1"/>
    <col min="9734" max="9734" width="55.59765625" style="3" customWidth="1"/>
    <col min="9735" max="9735" width="18.59765625" style="3" customWidth="1"/>
    <col min="9736" max="9736" width="20.59765625" style="3" customWidth="1"/>
    <col min="9737" max="9737" width="22.59765625" style="3" customWidth="1"/>
    <col min="9738" max="9985" width="9" style="3"/>
    <col min="9986" max="9986" width="7.59765625" style="3" customWidth="1"/>
    <col min="9987" max="9987" width="12.59765625" style="3" customWidth="1"/>
    <col min="9988" max="9988" width="16.09765625" style="3" customWidth="1"/>
    <col min="9989" max="9989" width="40.5" style="3" bestFit="1" customWidth="1"/>
    <col min="9990" max="9990" width="55.59765625" style="3" customWidth="1"/>
    <col min="9991" max="9991" width="18.59765625" style="3" customWidth="1"/>
    <col min="9992" max="9992" width="20.59765625" style="3" customWidth="1"/>
    <col min="9993" max="9993" width="22.59765625" style="3" customWidth="1"/>
    <col min="9994" max="10241" width="9" style="3"/>
    <col min="10242" max="10242" width="7.59765625" style="3" customWidth="1"/>
    <col min="10243" max="10243" width="12.59765625" style="3" customWidth="1"/>
    <col min="10244" max="10244" width="16.09765625" style="3" customWidth="1"/>
    <col min="10245" max="10245" width="40.5" style="3" bestFit="1" customWidth="1"/>
    <col min="10246" max="10246" width="55.59765625" style="3" customWidth="1"/>
    <col min="10247" max="10247" width="18.59765625" style="3" customWidth="1"/>
    <col min="10248" max="10248" width="20.59765625" style="3" customWidth="1"/>
    <col min="10249" max="10249" width="22.59765625" style="3" customWidth="1"/>
    <col min="10250" max="10497" width="9" style="3"/>
    <col min="10498" max="10498" width="7.59765625" style="3" customWidth="1"/>
    <col min="10499" max="10499" width="12.59765625" style="3" customWidth="1"/>
    <col min="10500" max="10500" width="16.09765625" style="3" customWidth="1"/>
    <col min="10501" max="10501" width="40.5" style="3" bestFit="1" customWidth="1"/>
    <col min="10502" max="10502" width="55.59765625" style="3" customWidth="1"/>
    <col min="10503" max="10503" width="18.59765625" style="3" customWidth="1"/>
    <col min="10504" max="10504" width="20.59765625" style="3" customWidth="1"/>
    <col min="10505" max="10505" width="22.59765625" style="3" customWidth="1"/>
    <col min="10506" max="10753" width="9" style="3"/>
    <col min="10754" max="10754" width="7.59765625" style="3" customWidth="1"/>
    <col min="10755" max="10755" width="12.59765625" style="3" customWidth="1"/>
    <col min="10756" max="10756" width="16.09765625" style="3" customWidth="1"/>
    <col min="10757" max="10757" width="40.5" style="3" bestFit="1" customWidth="1"/>
    <col min="10758" max="10758" width="55.59765625" style="3" customWidth="1"/>
    <col min="10759" max="10759" width="18.59765625" style="3" customWidth="1"/>
    <col min="10760" max="10760" width="20.59765625" style="3" customWidth="1"/>
    <col min="10761" max="10761" width="22.59765625" style="3" customWidth="1"/>
    <col min="10762" max="11009" width="9" style="3"/>
    <col min="11010" max="11010" width="7.59765625" style="3" customWidth="1"/>
    <col min="11011" max="11011" width="12.59765625" style="3" customWidth="1"/>
    <col min="11012" max="11012" width="16.09765625" style="3" customWidth="1"/>
    <col min="11013" max="11013" width="40.5" style="3" bestFit="1" customWidth="1"/>
    <col min="11014" max="11014" width="55.59765625" style="3" customWidth="1"/>
    <col min="11015" max="11015" width="18.59765625" style="3" customWidth="1"/>
    <col min="11016" max="11016" width="20.59765625" style="3" customWidth="1"/>
    <col min="11017" max="11017" width="22.59765625" style="3" customWidth="1"/>
    <col min="11018" max="11265" width="9" style="3"/>
    <col min="11266" max="11266" width="7.59765625" style="3" customWidth="1"/>
    <col min="11267" max="11267" width="12.59765625" style="3" customWidth="1"/>
    <col min="11268" max="11268" width="16.09765625" style="3" customWidth="1"/>
    <col min="11269" max="11269" width="40.5" style="3" bestFit="1" customWidth="1"/>
    <col min="11270" max="11270" width="55.59765625" style="3" customWidth="1"/>
    <col min="11271" max="11271" width="18.59765625" style="3" customWidth="1"/>
    <col min="11272" max="11272" width="20.59765625" style="3" customWidth="1"/>
    <col min="11273" max="11273" width="22.59765625" style="3" customWidth="1"/>
    <col min="11274" max="11521" width="9" style="3"/>
    <col min="11522" max="11522" width="7.59765625" style="3" customWidth="1"/>
    <col min="11523" max="11523" width="12.59765625" style="3" customWidth="1"/>
    <col min="11524" max="11524" width="16.09765625" style="3" customWidth="1"/>
    <col min="11525" max="11525" width="40.5" style="3" bestFit="1" customWidth="1"/>
    <col min="11526" max="11526" width="55.59765625" style="3" customWidth="1"/>
    <col min="11527" max="11527" width="18.59765625" style="3" customWidth="1"/>
    <col min="11528" max="11528" width="20.59765625" style="3" customWidth="1"/>
    <col min="11529" max="11529" width="22.59765625" style="3" customWidth="1"/>
    <col min="11530" max="11777" width="9" style="3"/>
    <col min="11778" max="11778" width="7.59765625" style="3" customWidth="1"/>
    <col min="11779" max="11779" width="12.59765625" style="3" customWidth="1"/>
    <col min="11780" max="11780" width="16.09765625" style="3" customWidth="1"/>
    <col min="11781" max="11781" width="40.5" style="3" bestFit="1" customWidth="1"/>
    <col min="11782" max="11782" width="55.59765625" style="3" customWidth="1"/>
    <col min="11783" max="11783" width="18.59765625" style="3" customWidth="1"/>
    <col min="11784" max="11784" width="20.59765625" style="3" customWidth="1"/>
    <col min="11785" max="11785" width="22.59765625" style="3" customWidth="1"/>
    <col min="11786" max="12033" width="9" style="3"/>
    <col min="12034" max="12034" width="7.59765625" style="3" customWidth="1"/>
    <col min="12035" max="12035" width="12.59765625" style="3" customWidth="1"/>
    <col min="12036" max="12036" width="16.09765625" style="3" customWidth="1"/>
    <col min="12037" max="12037" width="40.5" style="3" bestFit="1" customWidth="1"/>
    <col min="12038" max="12038" width="55.59765625" style="3" customWidth="1"/>
    <col min="12039" max="12039" width="18.59765625" style="3" customWidth="1"/>
    <col min="12040" max="12040" width="20.59765625" style="3" customWidth="1"/>
    <col min="12041" max="12041" width="22.59765625" style="3" customWidth="1"/>
    <col min="12042" max="12289" width="9" style="3"/>
    <col min="12290" max="12290" width="7.59765625" style="3" customWidth="1"/>
    <col min="12291" max="12291" width="12.59765625" style="3" customWidth="1"/>
    <col min="12292" max="12292" width="16.09765625" style="3" customWidth="1"/>
    <col min="12293" max="12293" width="40.5" style="3" bestFit="1" customWidth="1"/>
    <col min="12294" max="12294" width="55.59765625" style="3" customWidth="1"/>
    <col min="12295" max="12295" width="18.59765625" style="3" customWidth="1"/>
    <col min="12296" max="12296" width="20.59765625" style="3" customWidth="1"/>
    <col min="12297" max="12297" width="22.59765625" style="3" customWidth="1"/>
    <col min="12298" max="12545" width="9" style="3"/>
    <col min="12546" max="12546" width="7.59765625" style="3" customWidth="1"/>
    <col min="12547" max="12547" width="12.59765625" style="3" customWidth="1"/>
    <col min="12548" max="12548" width="16.09765625" style="3" customWidth="1"/>
    <col min="12549" max="12549" width="40.5" style="3" bestFit="1" customWidth="1"/>
    <col min="12550" max="12550" width="55.59765625" style="3" customWidth="1"/>
    <col min="12551" max="12551" width="18.59765625" style="3" customWidth="1"/>
    <col min="12552" max="12552" width="20.59765625" style="3" customWidth="1"/>
    <col min="12553" max="12553" width="22.59765625" style="3" customWidth="1"/>
    <col min="12554" max="12801" width="9" style="3"/>
    <col min="12802" max="12802" width="7.59765625" style="3" customWidth="1"/>
    <col min="12803" max="12803" width="12.59765625" style="3" customWidth="1"/>
    <col min="12804" max="12804" width="16.09765625" style="3" customWidth="1"/>
    <col min="12805" max="12805" width="40.5" style="3" bestFit="1" customWidth="1"/>
    <col min="12806" max="12806" width="55.59765625" style="3" customWidth="1"/>
    <col min="12807" max="12807" width="18.59765625" style="3" customWidth="1"/>
    <col min="12808" max="12808" width="20.59765625" style="3" customWidth="1"/>
    <col min="12809" max="12809" width="22.59765625" style="3" customWidth="1"/>
    <col min="12810" max="13057" width="9" style="3"/>
    <col min="13058" max="13058" width="7.59765625" style="3" customWidth="1"/>
    <col min="13059" max="13059" width="12.59765625" style="3" customWidth="1"/>
    <col min="13060" max="13060" width="16.09765625" style="3" customWidth="1"/>
    <col min="13061" max="13061" width="40.5" style="3" bestFit="1" customWidth="1"/>
    <col min="13062" max="13062" width="55.59765625" style="3" customWidth="1"/>
    <col min="13063" max="13063" width="18.59765625" style="3" customWidth="1"/>
    <col min="13064" max="13064" width="20.59765625" style="3" customWidth="1"/>
    <col min="13065" max="13065" width="22.59765625" style="3" customWidth="1"/>
    <col min="13066" max="13313" width="9" style="3"/>
    <col min="13314" max="13314" width="7.59765625" style="3" customWidth="1"/>
    <col min="13315" max="13315" width="12.59765625" style="3" customWidth="1"/>
    <col min="13316" max="13316" width="16.09765625" style="3" customWidth="1"/>
    <col min="13317" max="13317" width="40.5" style="3" bestFit="1" customWidth="1"/>
    <col min="13318" max="13318" width="55.59765625" style="3" customWidth="1"/>
    <col min="13319" max="13319" width="18.59765625" style="3" customWidth="1"/>
    <col min="13320" max="13320" width="20.59765625" style="3" customWidth="1"/>
    <col min="13321" max="13321" width="22.59765625" style="3" customWidth="1"/>
    <col min="13322" max="13569" width="9" style="3"/>
    <col min="13570" max="13570" width="7.59765625" style="3" customWidth="1"/>
    <col min="13571" max="13571" width="12.59765625" style="3" customWidth="1"/>
    <col min="13572" max="13572" width="16.09765625" style="3" customWidth="1"/>
    <col min="13573" max="13573" width="40.5" style="3" bestFit="1" customWidth="1"/>
    <col min="13574" max="13574" width="55.59765625" style="3" customWidth="1"/>
    <col min="13575" max="13575" width="18.59765625" style="3" customWidth="1"/>
    <col min="13576" max="13576" width="20.59765625" style="3" customWidth="1"/>
    <col min="13577" max="13577" width="22.59765625" style="3" customWidth="1"/>
    <col min="13578" max="13825" width="9" style="3"/>
    <col min="13826" max="13826" width="7.59765625" style="3" customWidth="1"/>
    <col min="13827" max="13827" width="12.59765625" style="3" customWidth="1"/>
    <col min="13828" max="13828" width="16.09765625" style="3" customWidth="1"/>
    <col min="13829" max="13829" width="40.5" style="3" bestFit="1" customWidth="1"/>
    <col min="13830" max="13830" width="55.59765625" style="3" customWidth="1"/>
    <col min="13831" max="13831" width="18.59765625" style="3" customWidth="1"/>
    <col min="13832" max="13832" width="20.59765625" style="3" customWidth="1"/>
    <col min="13833" max="13833" width="22.59765625" style="3" customWidth="1"/>
    <col min="13834" max="14081" width="9" style="3"/>
    <col min="14082" max="14082" width="7.59765625" style="3" customWidth="1"/>
    <col min="14083" max="14083" width="12.59765625" style="3" customWidth="1"/>
    <col min="14084" max="14084" width="16.09765625" style="3" customWidth="1"/>
    <col min="14085" max="14085" width="40.5" style="3" bestFit="1" customWidth="1"/>
    <col min="14086" max="14086" width="55.59765625" style="3" customWidth="1"/>
    <col min="14087" max="14087" width="18.59765625" style="3" customWidth="1"/>
    <col min="14088" max="14088" width="20.59765625" style="3" customWidth="1"/>
    <col min="14089" max="14089" width="22.59765625" style="3" customWidth="1"/>
    <col min="14090" max="14337" width="9" style="3"/>
    <col min="14338" max="14338" width="7.59765625" style="3" customWidth="1"/>
    <col min="14339" max="14339" width="12.59765625" style="3" customWidth="1"/>
    <col min="14340" max="14340" width="16.09765625" style="3" customWidth="1"/>
    <col min="14341" max="14341" width="40.5" style="3" bestFit="1" customWidth="1"/>
    <col min="14342" max="14342" width="55.59765625" style="3" customWidth="1"/>
    <col min="14343" max="14343" width="18.59765625" style="3" customWidth="1"/>
    <col min="14344" max="14344" width="20.59765625" style="3" customWidth="1"/>
    <col min="14345" max="14345" width="22.59765625" style="3" customWidth="1"/>
    <col min="14346" max="14593" width="9" style="3"/>
    <col min="14594" max="14594" width="7.59765625" style="3" customWidth="1"/>
    <col min="14595" max="14595" width="12.59765625" style="3" customWidth="1"/>
    <col min="14596" max="14596" width="16.09765625" style="3" customWidth="1"/>
    <col min="14597" max="14597" width="40.5" style="3" bestFit="1" customWidth="1"/>
    <col min="14598" max="14598" width="55.59765625" style="3" customWidth="1"/>
    <col min="14599" max="14599" width="18.59765625" style="3" customWidth="1"/>
    <col min="14600" max="14600" width="20.59765625" style="3" customWidth="1"/>
    <col min="14601" max="14601" width="22.59765625" style="3" customWidth="1"/>
    <col min="14602" max="14849" width="9" style="3"/>
    <col min="14850" max="14850" width="7.59765625" style="3" customWidth="1"/>
    <col min="14851" max="14851" width="12.59765625" style="3" customWidth="1"/>
    <col min="14852" max="14852" width="16.09765625" style="3" customWidth="1"/>
    <col min="14853" max="14853" width="40.5" style="3" bestFit="1" customWidth="1"/>
    <col min="14854" max="14854" width="55.59765625" style="3" customWidth="1"/>
    <col min="14855" max="14855" width="18.59765625" style="3" customWidth="1"/>
    <col min="14856" max="14856" width="20.59765625" style="3" customWidth="1"/>
    <col min="14857" max="14857" width="22.59765625" style="3" customWidth="1"/>
    <col min="14858" max="15105" width="9" style="3"/>
    <col min="15106" max="15106" width="7.59765625" style="3" customWidth="1"/>
    <col min="15107" max="15107" width="12.59765625" style="3" customWidth="1"/>
    <col min="15108" max="15108" width="16.09765625" style="3" customWidth="1"/>
    <col min="15109" max="15109" width="40.5" style="3" bestFit="1" customWidth="1"/>
    <col min="15110" max="15110" width="55.59765625" style="3" customWidth="1"/>
    <col min="15111" max="15111" width="18.59765625" style="3" customWidth="1"/>
    <col min="15112" max="15112" width="20.59765625" style="3" customWidth="1"/>
    <col min="15113" max="15113" width="22.59765625" style="3" customWidth="1"/>
    <col min="15114" max="15361" width="9" style="3"/>
    <col min="15362" max="15362" width="7.59765625" style="3" customWidth="1"/>
    <col min="15363" max="15363" width="12.59765625" style="3" customWidth="1"/>
    <col min="15364" max="15364" width="16.09765625" style="3" customWidth="1"/>
    <col min="15365" max="15365" width="40.5" style="3" bestFit="1" customWidth="1"/>
    <col min="15366" max="15366" width="55.59765625" style="3" customWidth="1"/>
    <col min="15367" max="15367" width="18.59765625" style="3" customWidth="1"/>
    <col min="15368" max="15368" width="20.59765625" style="3" customWidth="1"/>
    <col min="15369" max="15369" width="22.59765625" style="3" customWidth="1"/>
    <col min="15370" max="15617" width="9" style="3"/>
    <col min="15618" max="15618" width="7.59765625" style="3" customWidth="1"/>
    <col min="15619" max="15619" width="12.59765625" style="3" customWidth="1"/>
    <col min="15620" max="15620" width="16.09765625" style="3" customWidth="1"/>
    <col min="15621" max="15621" width="40.5" style="3" bestFit="1" customWidth="1"/>
    <col min="15622" max="15622" width="55.59765625" style="3" customWidth="1"/>
    <col min="15623" max="15623" width="18.59765625" style="3" customWidth="1"/>
    <col min="15624" max="15624" width="20.59765625" style="3" customWidth="1"/>
    <col min="15625" max="15625" width="22.59765625" style="3" customWidth="1"/>
    <col min="15626" max="15873" width="9" style="3"/>
    <col min="15874" max="15874" width="7.59765625" style="3" customWidth="1"/>
    <col min="15875" max="15875" width="12.59765625" style="3" customWidth="1"/>
    <col min="15876" max="15876" width="16.09765625" style="3" customWidth="1"/>
    <col min="15877" max="15877" width="40.5" style="3" bestFit="1" customWidth="1"/>
    <col min="15878" max="15878" width="55.59765625" style="3" customWidth="1"/>
    <col min="15879" max="15879" width="18.59765625" style="3" customWidth="1"/>
    <col min="15880" max="15880" width="20.59765625" style="3" customWidth="1"/>
    <col min="15881" max="15881" width="22.59765625" style="3" customWidth="1"/>
    <col min="15882" max="16129" width="9" style="3"/>
    <col min="16130" max="16130" width="7.59765625" style="3" customWidth="1"/>
    <col min="16131" max="16131" width="12.59765625" style="3" customWidth="1"/>
    <col min="16132" max="16132" width="16.09765625" style="3" customWidth="1"/>
    <col min="16133" max="16133" width="40.5" style="3" bestFit="1" customWidth="1"/>
    <col min="16134" max="16134" width="55.59765625" style="3" customWidth="1"/>
    <col min="16135" max="16135" width="18.59765625" style="3" customWidth="1"/>
    <col min="16136" max="16136" width="20.59765625" style="3" customWidth="1"/>
    <col min="16137" max="16137" width="22.59765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21" t="s">
        <v>57</v>
      </c>
      <c r="E4" s="522"/>
      <c r="F4" s="7" t="s">
        <v>58</v>
      </c>
      <c r="G4" s="9" t="s">
        <v>59</v>
      </c>
      <c r="H4" s="9" t="s">
        <v>60</v>
      </c>
      <c r="I4" s="9" t="s">
        <v>61</v>
      </c>
    </row>
    <row r="5" spans="1:9" ht="118.5" customHeight="1">
      <c r="A5" s="8" t="s">
        <v>62</v>
      </c>
      <c r="B5" s="21" t="s">
        <v>63</v>
      </c>
      <c r="C5" s="22" t="s">
        <v>64</v>
      </c>
      <c r="D5" s="523" t="s">
        <v>1916</v>
      </c>
      <c r="E5" s="524"/>
      <c r="F5" s="22" t="s">
        <v>1917</v>
      </c>
      <c r="G5" s="22" t="s">
        <v>65</v>
      </c>
      <c r="H5" s="22" t="s">
        <v>1918</v>
      </c>
      <c r="I5" s="22" t="s">
        <v>1919</v>
      </c>
    </row>
    <row r="6" spans="1:9" ht="135.75" customHeight="1">
      <c r="A6" s="8" t="s">
        <v>62</v>
      </c>
      <c r="B6" s="21" t="s">
        <v>66</v>
      </c>
      <c r="C6" s="22" t="s">
        <v>1920</v>
      </c>
      <c r="D6" s="523" t="s">
        <v>1921</v>
      </c>
      <c r="E6" s="524"/>
      <c r="F6" s="22" t="s">
        <v>1922</v>
      </c>
      <c r="G6" s="22" t="s">
        <v>67</v>
      </c>
      <c r="H6" s="22" t="s">
        <v>1923</v>
      </c>
      <c r="I6" s="22" t="s">
        <v>1919</v>
      </c>
    </row>
    <row r="7" spans="1:9" ht="175.5" customHeight="1">
      <c r="A7" s="8" t="s">
        <v>68</v>
      </c>
      <c r="B7" s="21" t="s">
        <v>69</v>
      </c>
      <c r="C7" s="22" t="s">
        <v>1924</v>
      </c>
      <c r="D7" s="523" t="s">
        <v>1925</v>
      </c>
      <c r="E7" s="524"/>
      <c r="F7" s="22" t="s">
        <v>1926</v>
      </c>
      <c r="G7" s="22" t="s">
        <v>70</v>
      </c>
      <c r="H7" s="22" t="s">
        <v>1927</v>
      </c>
      <c r="I7" s="22" t="s">
        <v>1928</v>
      </c>
    </row>
    <row r="8" spans="1:9" ht="155.25" customHeight="1">
      <c r="A8" s="8" t="s">
        <v>71</v>
      </c>
      <c r="B8" s="20"/>
      <c r="C8" s="22" t="s">
        <v>2011</v>
      </c>
      <c r="D8" s="523" t="s">
        <v>1929</v>
      </c>
      <c r="E8" s="524"/>
      <c r="F8" s="22" t="s">
        <v>1930</v>
      </c>
      <c r="G8" s="22" t="s">
        <v>72</v>
      </c>
      <c r="H8" s="22" t="s">
        <v>1931</v>
      </c>
      <c r="I8" s="22" t="s">
        <v>1932</v>
      </c>
    </row>
    <row r="9" spans="1:9" ht="150.75" customHeight="1">
      <c r="A9" s="8" t="s">
        <v>73</v>
      </c>
      <c r="B9" s="20"/>
      <c r="C9" s="22" t="s">
        <v>2012</v>
      </c>
      <c r="D9" s="523" t="s">
        <v>1933</v>
      </c>
      <c r="E9" s="524"/>
      <c r="F9" s="22" t="s">
        <v>1934</v>
      </c>
      <c r="G9" s="22" t="s">
        <v>74</v>
      </c>
      <c r="H9" s="22" t="s">
        <v>1935</v>
      </c>
      <c r="I9" s="22" t="s">
        <v>1936</v>
      </c>
    </row>
    <row r="10" spans="1:9" ht="78" customHeight="1">
      <c r="A10" s="520" t="s">
        <v>2029</v>
      </c>
      <c r="B10" s="520"/>
      <c r="C10" s="520"/>
      <c r="D10" s="520"/>
      <c r="E10" s="520"/>
      <c r="F10" s="520"/>
      <c r="G10" s="520"/>
      <c r="H10" s="520"/>
      <c r="I10" s="52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4" t="s">
        <v>2031</v>
      </c>
      <c r="B13" s="515"/>
      <c r="C13" s="515"/>
      <c r="D13" s="515"/>
      <c r="E13" s="515"/>
      <c r="F13" s="515"/>
      <c r="G13" s="515"/>
      <c r="H13" s="515"/>
      <c r="I13" s="516"/>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17" t="s">
        <v>1960</v>
      </c>
      <c r="B17" s="518"/>
      <c r="C17" s="16" t="s">
        <v>56</v>
      </c>
      <c r="D17" s="17" t="s">
        <v>1971</v>
      </c>
      <c r="E17" s="17" t="s">
        <v>1962</v>
      </c>
      <c r="F17" s="17" t="s">
        <v>1961</v>
      </c>
      <c r="G17" s="11"/>
      <c r="H17" s="11"/>
      <c r="I17" s="11"/>
    </row>
    <row r="18" spans="1:9" ht="115.5" customHeight="1">
      <c r="A18" s="519" t="s">
        <v>1963</v>
      </c>
      <c r="B18" s="518"/>
      <c r="C18" s="18" t="s">
        <v>1924</v>
      </c>
      <c r="D18" s="18" t="s">
        <v>1927</v>
      </c>
      <c r="E18" s="18" t="s">
        <v>1966</v>
      </c>
      <c r="F18" s="18" t="s">
        <v>1967</v>
      </c>
      <c r="G18" s="11"/>
      <c r="H18" s="11"/>
      <c r="I18" s="11"/>
    </row>
    <row r="19" spans="1:9" ht="105.75" customHeight="1">
      <c r="A19" s="519" t="s">
        <v>1964</v>
      </c>
      <c r="B19" s="518"/>
      <c r="C19" s="18" t="s">
        <v>2011</v>
      </c>
      <c r="D19" s="18" t="s">
        <v>1931</v>
      </c>
      <c r="E19" s="18" t="s">
        <v>1968</v>
      </c>
      <c r="F19" s="19" t="s">
        <v>1970</v>
      </c>
      <c r="G19" s="4"/>
      <c r="H19" s="4"/>
      <c r="I19" s="4"/>
    </row>
    <row r="20" spans="1:9" ht="95.25" customHeight="1">
      <c r="A20" s="519" t="s">
        <v>1965</v>
      </c>
      <c r="B20" s="518"/>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13" t="s">
        <v>2029</v>
      </c>
      <c r="B22" s="513"/>
      <c r="C22" s="513"/>
      <c r="D22" s="513"/>
      <c r="E22" s="513"/>
      <c r="F22" s="513"/>
      <c r="G22" s="513"/>
      <c r="H22" s="513"/>
      <c r="I22" s="513"/>
    </row>
    <row r="23" spans="1:9" ht="40.5" customHeight="1">
      <c r="A23" s="23" t="s">
        <v>79</v>
      </c>
      <c r="B23" s="23"/>
      <c r="C23" s="23"/>
      <c r="D23" s="23"/>
      <c r="E23" s="23"/>
      <c r="F23" s="23"/>
      <c r="G23" s="23"/>
      <c r="H23" s="23"/>
      <c r="I23" s="23"/>
    </row>
    <row r="24" spans="1:9" ht="77.25" customHeight="1">
      <c r="A24" s="514" t="s">
        <v>2031</v>
      </c>
      <c r="B24" s="515"/>
      <c r="C24" s="515"/>
      <c r="D24" s="515"/>
      <c r="E24" s="515"/>
      <c r="F24" s="515"/>
      <c r="G24" s="515"/>
      <c r="H24" s="515"/>
      <c r="I24" s="516"/>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2"/>
  <cols>
    <col min="1" max="1" width="42.59765625" style="116" customWidth="1"/>
    <col min="2" max="15" width="8" style="116" customWidth="1"/>
    <col min="16" max="16" width="16.59765625" style="116" customWidth="1"/>
    <col min="17" max="19" width="9" style="116"/>
    <col min="20" max="20" width="28" style="116" customWidth="1"/>
    <col min="21" max="16384" width="9" style="116"/>
  </cols>
  <sheetData>
    <row r="1" spans="1:15" ht="13.8" thickBot="1">
      <c r="A1" s="115" t="s">
        <v>1856</v>
      </c>
      <c r="B1" s="115"/>
      <c r="C1" s="115"/>
      <c r="D1" s="115"/>
      <c r="E1" s="115"/>
      <c r="O1" s="129"/>
    </row>
    <row r="2" spans="1:15">
      <c r="A2" s="531" t="s">
        <v>1857</v>
      </c>
      <c r="B2" s="534" t="s">
        <v>2007</v>
      </c>
      <c r="C2" s="535"/>
      <c r="D2" s="535"/>
      <c r="E2" s="536"/>
      <c r="F2" s="537" t="s">
        <v>2008</v>
      </c>
      <c r="G2" s="538"/>
      <c r="H2" s="539"/>
      <c r="I2" s="531" t="s">
        <v>2009</v>
      </c>
      <c r="J2" s="540"/>
      <c r="K2" s="542" t="s">
        <v>2010</v>
      </c>
      <c r="L2" s="543"/>
      <c r="M2" s="543"/>
      <c r="N2" s="544"/>
      <c r="O2" s="129"/>
    </row>
    <row r="3" spans="1:15" ht="26.25" customHeight="1" thickBot="1">
      <c r="A3" s="532"/>
      <c r="B3" s="525" t="s">
        <v>1858</v>
      </c>
      <c r="C3" s="526"/>
      <c r="D3" s="526"/>
      <c r="E3" s="527"/>
      <c r="F3" s="525" t="s">
        <v>1859</v>
      </c>
      <c r="G3" s="526"/>
      <c r="H3" s="527"/>
      <c r="I3" s="533"/>
      <c r="J3" s="541"/>
      <c r="K3" s="528" t="s">
        <v>1874</v>
      </c>
      <c r="L3" s="529"/>
      <c r="M3" s="529"/>
      <c r="N3" s="530"/>
      <c r="O3" s="129"/>
    </row>
    <row r="4" spans="1:15" ht="22.2" thickBot="1">
      <c r="A4" s="533"/>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3.8"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3.8"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3.8"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2"/>
  <cols>
    <col min="1" max="1" width="15.09765625" style="1" bestFit="1" customWidth="1"/>
    <col min="2" max="2" width="9" style="1"/>
    <col min="3" max="3" width="16.59765625" style="1" bestFit="1" customWidth="1"/>
    <col min="4" max="4" width="16" style="1" bestFit="1" customWidth="1"/>
    <col min="5" max="16384" width="9" style="1"/>
  </cols>
  <sheetData>
    <row r="1" spans="1:4" ht="13.8" thickBot="1">
      <c r="A1" s="115" t="s">
        <v>90</v>
      </c>
      <c r="B1" s="116"/>
      <c r="C1" s="116" t="s">
        <v>91</v>
      </c>
      <c r="D1" s="116"/>
    </row>
    <row r="2" spans="1:4" ht="13.8"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3.8"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3.8"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翔一(sano-shouichi.c17)</dc:creator>
  <cp:lastModifiedBy>Administrator</cp:lastModifiedBy>
  <cp:lastPrinted>2024-03-18T08:05:57Z</cp:lastPrinted>
  <dcterms:created xsi:type="dcterms:W3CDTF">2015-06-05T18:19:34Z</dcterms:created>
  <dcterms:modified xsi:type="dcterms:W3CDTF">2025-06-10T04:36:56Z</dcterms:modified>
</cp:coreProperties>
</file>