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8526"/>
  <workbookPr defaultThemeVersion="124226" filterPrivacy="1" updateLinks="never"/>
  <xr:revisionPtr xr6:coauthVersionLast="47" xr6:coauthVersionMax="47" documentId="13_ncr:1_{B79A60F2-A634-4B9D-8136-B8AEF004E0BD}" revIDLastSave="0" xr10:uidLastSave="{00000000-0000-0000-0000-000000000000}"/>
  <workbookProtection lockStructure="1" workbookAlgorithmName="SHA-512" workbookHashValue="xJzvO7As0Xrw4ALXjj/Wh48NP4eNIKGUfZsd4s32PIupSDiKraR7rn15ky3dPWK6CdFf03VkQBvItjdtoNZ3fw==" workbookSaltValue="FXAgHnPivFLGwXkv4Z2MCA==" workbookSpinCount="100000"/>
  <bookViews>
    <workbookView tabRatio="668" xr2:uid="{00000000-000D-0000-FFFF-FFFF00000000}" windowHeight="15840" windowWidth="29040" xWindow="-120" yWindow="-16320"/>
  </bookViews>
  <sheets>
    <sheet r:id="rId1" name="既存設備" sheetId="12"/>
    <sheet r:id="rId2" name="導入予定設備" sheetId="21"/>
    <sheet r:id="rId3" name="&lt;ターボ冷凍機&gt;マスタ" sheetId="20" state="hidden"/>
  </sheets>
  <externalReferences>
    <externalReference r:id="rId4"/>
    <externalReference r:id="rId5"/>
  </externalReferences>
  <definedNames>
    <definedName localSheetId="1" name="◆蛍光灯種類">#REF!</definedName>
    <definedName name="◆蛍光灯種類">#REF!</definedName>
    <definedName localSheetId="1" name="Copy8">#REF!</definedName>
    <definedName name="Copy8">#REF!</definedName>
    <definedName localSheetId="1" name="HID">#REF!</definedName>
    <definedName name="HID">#REF!</definedName>
    <definedName name="HIDランプ">#REF!</definedName>
    <definedName localSheetId="1" name="LED">#REF!</definedName>
    <definedName name="LED">#REF!</definedName>
    <definedName localSheetId="2" name="_xlnm.Print_Area">'&lt;ターボ冷凍機&gt;マスタ'!$A$1:$N$83</definedName>
    <definedName localSheetId="0" name="_xlnm.Print_Area">既存設備!$A$1:$AH$45</definedName>
    <definedName localSheetId="1" name="_xlnm.Print_Area">導入予定設備!$A$1:$AH$43</definedName>
    <definedName localSheetId="0" name="_xlnm.Print_Titles">既存設備!$4:$26</definedName>
    <definedName localSheetId="1" name="_xlnm.Print_Titles">導入予定設備!$4:$25</definedName>
    <definedName localSheetId="1" name="カタログ値">#REF!</definedName>
    <definedName name="カタログ値">#REF!</definedName>
    <definedName name="クリプトン電球">#REF!</definedName>
    <definedName name="コンパクト蛍光ランプ">#REF!</definedName>
    <definedName name="ハロゲン電球_JD110V">#REF!</definedName>
    <definedName name="安定器種類">#REF!</definedName>
    <definedName name="円形蛍光ランプ">#REF!</definedName>
    <definedName localSheetId="1" name="器具の種類">#REF!</definedName>
    <definedName name="器具の種類">#REF!</definedName>
    <definedName localSheetId="1" name="蛍光灯">#REF!</definedName>
    <definedName name="蛍光灯">#REF!</definedName>
    <definedName name="使用ランプ">#REF!</definedName>
    <definedName name="性能区分">#REF!</definedName>
    <definedName name="直管蛍光ランプ">#REF!</definedName>
    <definedName name="電球形蛍光ランプ">#REF!</definedName>
    <definedName name="白熱電球">#REF!</definedName>
    <definedName localSheetId="1" name="白熱灯">#REF!</definedName>
    <definedName name="白熱灯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X40" i="21" l="1"/>
  <c r="T40" i="21"/>
  <c r="P40" i="21"/>
  <c r="I40" i="21"/>
  <c r="T40" i="12"/>
  <c r="AO40" i="21" l="1"/>
  <c r="AS39" i="12"/>
  <c r="AK22" i="12" l="1"/>
  <c r="I21" i="21" l="1"/>
  <c r="AM33" i="21" l="1"/>
  <c r="AK35" i="21"/>
  <c r="AK36" i="21" s="1"/>
  <c r="AJ44" i="21" l="1"/>
  <c r="AK12" i="21" l="1"/>
  <c r="I40" i="12"/>
  <c r="AN16" i="12"/>
  <c r="AK20" i="12" l="1"/>
  <c r="M26" i="12" l="1"/>
  <c r="AK33" i="21" l="1"/>
  <c r="AK34" i="21" s="1"/>
  <c r="AK37" i="21" s="1"/>
  <c r="AM34" i="21" s="1"/>
  <c r="I20" i="21" l="1"/>
  <c r="AJ27" i="21" l="1"/>
  <c r="AN17" i="12"/>
  <c r="AK30" i="21" l="1"/>
  <c r="M26" i="21" s="1"/>
  <c r="J34" i="20" l="1"/>
  <c r="J33" i="20"/>
  <c r="J32" i="20"/>
  <c r="J31" i="20"/>
  <c r="J30" i="20"/>
  <c r="J29" i="20"/>
  <c r="J28" i="20"/>
  <c r="J27" i="20"/>
  <c r="J26" i="20"/>
  <c r="J25" i="20"/>
  <c r="J24" i="20"/>
  <c r="J23" i="20"/>
  <c r="AK18" i="12" s="1"/>
  <c r="M40" i="12" s="1"/>
  <c r="AJ27" i="12" s="1"/>
  <c r="X40" i="12" s="1"/>
  <c r="J19" i="20"/>
  <c r="J18" i="20"/>
  <c r="J17" i="20"/>
  <c r="J16" i="20"/>
  <c r="J15" i="20"/>
  <c r="J14" i="20"/>
  <c r="J13" i="20"/>
  <c r="J12" i="20"/>
  <c r="J11" i="20"/>
  <c r="J10" i="20"/>
  <c r="J9" i="20"/>
  <c r="J8" i="20"/>
  <c r="AK17" i="1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X26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算出された年間のエネルギー使用量と一致するよう、各月のエネルギー使用量を入力</t>
        </r>
      </text>
    </comment>
    <comment ref="I40" authorId="0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定格能力がUSRT単位の場合は、ｋW換算した値が反映される。</t>
        </r>
      </text>
    </comment>
    <comment ref="P40" authorId="0" shapeId="0" xr:uid="{00000000-0006-0000-00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COPの場合：任意入力。
IPLVの場合：58.5％固定値　or　事業者判断にて任意入力を選択可能。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X26" authorId="0" shapeId="0" xr:uid="{00000000-0006-0000-01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独自計算の場合は、月別エネルギー使用量（ｋWh）を入力する。</t>
        </r>
      </text>
    </comment>
    <comment ref="I40" authorId="0" shapeId="0" xr:uid="{00000000-0006-0000-01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定格能力がUSRT単位の場合は、ｋW換算した値が反映される。</t>
        </r>
      </text>
    </comment>
  </commentList>
</comments>
</file>

<file path=xl/sharedStrings.xml><?xml version="1.0" encoding="utf-8"?>
<sst xmlns="http://schemas.openxmlformats.org/spreadsheetml/2006/main" count="194" uniqueCount="109">
  <si>
    <t>月</t>
    <rPh sb="0" eb="1">
      <t>ツキ</t>
    </rPh>
    <phoneticPr fontId="5"/>
  </si>
  <si>
    <t>■設備情報</t>
    <rPh sb="1" eb="3">
      <t>セツビ</t>
    </rPh>
    <rPh sb="3" eb="5">
      <t>ジョウホウ</t>
    </rPh>
    <phoneticPr fontId="5"/>
  </si>
  <si>
    <t>製品名</t>
    <rPh sb="0" eb="3">
      <t>セイヒンメイ</t>
    </rPh>
    <phoneticPr fontId="5"/>
  </si>
  <si>
    <t>□□株式会社</t>
    <rPh sb="2" eb="6">
      <t>カブシキガイシャ</t>
    </rPh>
    <phoneticPr fontId="1"/>
  </si>
  <si>
    <t>定格冷凍能力</t>
    <rPh sb="0" eb="2">
      <t>テイカク</t>
    </rPh>
    <rPh sb="2" eb="4">
      <t>レイトウ</t>
    </rPh>
    <rPh sb="4" eb="6">
      <t>ノウリョク</t>
    </rPh>
    <phoneticPr fontId="5"/>
  </si>
  <si>
    <t>年間稼働時間</t>
    <rPh sb="0" eb="2">
      <t>ネンカン</t>
    </rPh>
    <rPh sb="2" eb="4">
      <t>カドウ</t>
    </rPh>
    <rPh sb="4" eb="6">
      <t>ジカン</t>
    </rPh>
    <phoneticPr fontId="1"/>
  </si>
  <si>
    <t>計算方法</t>
    <rPh sb="0" eb="2">
      <t>ケイサン</t>
    </rPh>
    <rPh sb="2" eb="4">
      <t>ホウホウ</t>
    </rPh>
    <phoneticPr fontId="1"/>
  </si>
  <si>
    <t>ターボ冷凍機マスタ</t>
    <rPh sb="3" eb="6">
      <t>レイトウキ</t>
    </rPh>
    <phoneticPr fontId="1"/>
  </si>
  <si>
    <t>製造年</t>
    <rPh sb="0" eb="2">
      <t>セイゾウ</t>
    </rPh>
    <rPh sb="2" eb="3">
      <t>ネン</t>
    </rPh>
    <phoneticPr fontId="1"/>
  </si>
  <si>
    <t>計算用</t>
    <rPh sb="0" eb="3">
      <t>ケイサンヨウ</t>
    </rPh>
    <phoneticPr fontId="1"/>
  </si>
  <si>
    <t>COP値</t>
    <rPh sb="3" eb="4">
      <t>アタイ</t>
    </rPh>
    <phoneticPr fontId="1"/>
  </si>
  <si>
    <t>1999年以前</t>
    <rPh sb="4" eb="5">
      <t>ネン</t>
    </rPh>
    <rPh sb="5" eb="7">
      <t>イゼン</t>
    </rPh>
    <phoneticPr fontId="1"/>
  </si>
  <si>
    <t>～199以下</t>
    <phoneticPr fontId="1"/>
  </si>
  <si>
    <t>200～399</t>
  </si>
  <si>
    <t>400～599</t>
  </si>
  <si>
    <t>600～799</t>
  </si>
  <si>
    <t>800～999</t>
  </si>
  <si>
    <t>1000以上～</t>
  </si>
  <si>
    <t>2000年以降</t>
    <rPh sb="4" eb="7">
      <t>ネンイコウ</t>
    </rPh>
    <phoneticPr fontId="1"/>
  </si>
  <si>
    <t>～199以下</t>
  </si>
  <si>
    <t>kW</t>
    <phoneticPr fontId="1"/>
  </si>
  <si>
    <t>電気</t>
    <rPh sb="0" eb="2">
      <t>デンキ</t>
    </rPh>
    <phoneticPr fontId="1"/>
  </si>
  <si>
    <t>平均負荷率</t>
    <rPh sb="0" eb="2">
      <t>ヘイキン</t>
    </rPh>
    <rPh sb="2" eb="4">
      <t>フカ</t>
    </rPh>
    <rPh sb="4" eb="5">
      <t>リツ</t>
    </rPh>
    <phoneticPr fontId="1"/>
  </si>
  <si>
    <t>定格COP</t>
    <rPh sb="0" eb="2">
      <t>テイカク</t>
    </rPh>
    <phoneticPr fontId="1"/>
  </si>
  <si>
    <t>IPLV</t>
    <phoneticPr fontId="1"/>
  </si>
  <si>
    <t>能力区分</t>
    <rPh sb="0" eb="2">
      <t>ノウリョク</t>
    </rPh>
    <rPh sb="2" eb="4">
      <t>クブン</t>
    </rPh>
    <phoneticPr fontId="1"/>
  </si>
  <si>
    <t>年間</t>
    <rPh sb="0" eb="2">
      <t>ネンカン</t>
    </rPh>
    <phoneticPr fontId="5"/>
  </si>
  <si>
    <t>既設で選択した更新後設備のインバータ有無</t>
    <rPh sb="0" eb="2">
      <t>キセツ</t>
    </rPh>
    <rPh sb="3" eb="5">
      <t>センタク</t>
    </rPh>
    <rPh sb="7" eb="9">
      <t>コウシン</t>
    </rPh>
    <rPh sb="9" eb="10">
      <t>ゴ</t>
    </rPh>
    <rPh sb="10" eb="12">
      <t>セツビ</t>
    </rPh>
    <rPh sb="18" eb="20">
      <t>ウム</t>
    </rPh>
    <phoneticPr fontId="1"/>
  </si>
  <si>
    <t>IPLV値</t>
    <rPh sb="4" eb="5">
      <t>アタイ</t>
    </rPh>
    <phoneticPr fontId="1"/>
  </si>
  <si>
    <t>◆IPLV値テーブル</t>
    <rPh sb="5" eb="6">
      <t>アタイ</t>
    </rPh>
    <phoneticPr fontId="1"/>
  </si>
  <si>
    <t>◆COP値テーブル</t>
    <rPh sb="4" eb="5">
      <t>アタイ</t>
    </rPh>
    <phoneticPr fontId="1"/>
  </si>
  <si>
    <t>(h)</t>
    <phoneticPr fontId="1"/>
  </si>
  <si>
    <t>(h)</t>
    <phoneticPr fontId="1"/>
  </si>
  <si>
    <t>エネルギー
使用量</t>
    <rPh sb="6" eb="9">
      <t>シヨウリョウ</t>
    </rPh>
    <phoneticPr fontId="1"/>
  </si>
  <si>
    <t>(kWh)</t>
    <phoneticPr fontId="1"/>
  </si>
  <si>
    <t>(kWh)</t>
    <phoneticPr fontId="1"/>
  </si>
  <si>
    <t>定格
冷凍能力</t>
    <rPh sb="0" eb="2">
      <t>テイカク</t>
    </rPh>
    <rPh sb="3" eb="5">
      <t>レイトウ</t>
    </rPh>
    <rPh sb="5" eb="7">
      <t>ノウリョク</t>
    </rPh>
    <phoneticPr fontId="1"/>
  </si>
  <si>
    <t>■更新機のIPLV、COPはメーカーに確認の上</t>
    <rPh sb="1" eb="3">
      <t>コウシン</t>
    </rPh>
    <rPh sb="3" eb="4">
      <t>キ</t>
    </rPh>
    <rPh sb="19" eb="21">
      <t>カクニン</t>
    </rPh>
    <rPh sb="22" eb="23">
      <t>ウエ</t>
    </rPh>
    <phoneticPr fontId="1"/>
  </si>
  <si>
    <t>　任意入力とする。</t>
    <rPh sb="1" eb="3">
      <t>ニンイ</t>
    </rPh>
    <rPh sb="3" eb="5">
      <t>ニュウリョク</t>
    </rPh>
    <phoneticPr fontId="1"/>
  </si>
  <si>
    <t>IPLV負荷率</t>
    <rPh sb="4" eb="6">
      <t>フカ</t>
    </rPh>
    <rPh sb="6" eb="7">
      <t>リツ</t>
    </rPh>
    <phoneticPr fontId="1"/>
  </si>
  <si>
    <t>(％)</t>
    <phoneticPr fontId="1"/>
  </si>
  <si>
    <t>USRT</t>
  </si>
  <si>
    <t>能力（USRT）</t>
    <phoneticPr fontId="1"/>
  </si>
  <si>
    <t>能力（USRT）</t>
    <phoneticPr fontId="1"/>
  </si>
  <si>
    <t>冷凍能力
USRT換算</t>
    <rPh sb="0" eb="2">
      <t>レイトウ</t>
    </rPh>
    <rPh sb="2" eb="4">
      <t>ノウリョク</t>
    </rPh>
    <rPh sb="9" eb="11">
      <t>カンサン</t>
    </rPh>
    <phoneticPr fontId="1"/>
  </si>
  <si>
    <t>→58.5%を固定値。かつ事業者の判断で任意の負荷率を可能する。</t>
    <rPh sb="7" eb="10">
      <t>コテイチ</t>
    </rPh>
    <rPh sb="13" eb="16">
      <t>ジギョウシャ</t>
    </rPh>
    <rPh sb="17" eb="19">
      <t>ハンダン</t>
    </rPh>
    <rPh sb="20" eb="22">
      <t>ニンイ</t>
    </rPh>
    <rPh sb="23" eb="25">
      <t>フカ</t>
    </rPh>
    <rPh sb="25" eb="26">
      <t>リツ</t>
    </rPh>
    <rPh sb="27" eb="29">
      <t>カノウ</t>
    </rPh>
    <phoneticPr fontId="1"/>
  </si>
  <si>
    <t>　※COP負荷率を用いる場合は、事業者任意入力とする。</t>
    <rPh sb="5" eb="7">
      <t>フカ</t>
    </rPh>
    <rPh sb="7" eb="8">
      <t>リツ</t>
    </rPh>
    <rPh sb="9" eb="10">
      <t>モチ</t>
    </rPh>
    <rPh sb="12" eb="14">
      <t>バアイ</t>
    </rPh>
    <rPh sb="16" eb="19">
      <t>ジギョウシャ</t>
    </rPh>
    <rPh sb="19" eb="21">
      <t>ニンイ</t>
    </rPh>
    <rPh sb="21" eb="23">
      <t>ニュウリョク</t>
    </rPh>
    <phoneticPr fontId="1"/>
  </si>
  <si>
    <t>既設負荷率</t>
    <rPh sb="0" eb="2">
      <t>キセツ</t>
    </rPh>
    <rPh sb="2" eb="4">
      <t>フカ</t>
    </rPh>
    <rPh sb="4" eb="5">
      <t>リツ</t>
    </rPh>
    <phoneticPr fontId="1"/>
  </si>
  <si>
    <t>更新負荷率</t>
    <rPh sb="0" eb="2">
      <t>コウシン</t>
    </rPh>
    <rPh sb="2" eb="4">
      <t>フカ</t>
    </rPh>
    <rPh sb="4" eb="5">
      <t>リツ</t>
    </rPh>
    <phoneticPr fontId="1"/>
  </si>
  <si>
    <t>既設設備のCOP値・IPLV値テーブル</t>
    <rPh sb="0" eb="2">
      <t>キセツ</t>
    </rPh>
    <rPh sb="2" eb="4">
      <t>セツビ</t>
    </rPh>
    <rPh sb="8" eb="9">
      <t>チ</t>
    </rPh>
    <rPh sb="14" eb="15">
      <t>チ</t>
    </rPh>
    <phoneticPr fontId="1"/>
  </si>
  <si>
    <t>■定格冷凍能力→USRTの場合は、×3.52でkW単位に変換する。</t>
    <rPh sb="1" eb="3">
      <t>テイカク</t>
    </rPh>
    <rPh sb="3" eb="5">
      <t>レイトウ</t>
    </rPh>
    <rPh sb="5" eb="7">
      <t>ノウリョク</t>
    </rPh>
    <rPh sb="13" eb="15">
      <t>バアイ</t>
    </rPh>
    <rPh sb="25" eb="27">
      <t>タンイ</t>
    </rPh>
    <rPh sb="28" eb="30">
      <t>ヘンカン</t>
    </rPh>
    <phoneticPr fontId="1"/>
  </si>
  <si>
    <t>　　　　　　　　　　　　ｋWの場合は、÷3.52でUSRTに変換。　※1USRT＝3.52kW</t>
    <rPh sb="15" eb="17">
      <t>バアイ</t>
    </rPh>
    <rPh sb="30" eb="32">
      <t>ヘンカン</t>
    </rPh>
    <phoneticPr fontId="1"/>
  </si>
  <si>
    <t>稼働時間</t>
    <rPh sb="0" eb="2">
      <t>カドウ</t>
    </rPh>
    <rPh sb="2" eb="4">
      <t>ジカン</t>
    </rPh>
    <phoneticPr fontId="1"/>
  </si>
  <si>
    <t>■負荷率→[更新後]負荷率＝[既設]負荷率　×（[既設]冷凍能力　÷　[更新後]冷凍能力）</t>
    <rPh sb="1" eb="3">
      <t>フカ</t>
    </rPh>
    <rPh sb="3" eb="4">
      <t>リツ</t>
    </rPh>
    <rPh sb="6" eb="8">
      <t>コウシン</t>
    </rPh>
    <rPh sb="8" eb="9">
      <t>ゴ</t>
    </rPh>
    <rPh sb="10" eb="12">
      <t>フカ</t>
    </rPh>
    <rPh sb="12" eb="13">
      <t>リツ</t>
    </rPh>
    <rPh sb="15" eb="17">
      <t>キセツ</t>
    </rPh>
    <rPh sb="18" eb="20">
      <t>フカ</t>
    </rPh>
    <rPh sb="20" eb="21">
      <t>リツ</t>
    </rPh>
    <rPh sb="25" eb="27">
      <t>キセツ</t>
    </rPh>
    <rPh sb="28" eb="30">
      <t>レイトウ</t>
    </rPh>
    <rPh sb="30" eb="32">
      <t>ノウリョク</t>
    </rPh>
    <rPh sb="36" eb="38">
      <t>コウシン</t>
    </rPh>
    <rPh sb="38" eb="39">
      <t>ゴ</t>
    </rPh>
    <rPh sb="40" eb="42">
      <t>レイトウ</t>
    </rPh>
    <rPh sb="42" eb="44">
      <t>ノウリョク</t>
    </rPh>
    <phoneticPr fontId="1"/>
  </si>
  <si>
    <t>比率</t>
    <rPh sb="0" eb="2">
      <t>ヒリツ</t>
    </rPh>
    <phoneticPr fontId="1"/>
  </si>
  <si>
    <t>導入予定冷凍能力(/1台)</t>
    <rPh sb="0" eb="2">
      <t>ドウニュウ</t>
    </rPh>
    <rPh sb="2" eb="4">
      <t>ヨテイ</t>
    </rPh>
    <rPh sb="4" eb="6">
      <t>レイトウ</t>
    </rPh>
    <rPh sb="6" eb="8">
      <t>ノウリョク</t>
    </rPh>
    <rPh sb="11" eb="12">
      <t>ダイ</t>
    </rPh>
    <phoneticPr fontId="1"/>
  </si>
  <si>
    <t>既存冷凍能力(/1台)</t>
    <rPh sb="0" eb="2">
      <t>キゾン</t>
    </rPh>
    <rPh sb="2" eb="4">
      <t>レイトウ</t>
    </rPh>
    <rPh sb="4" eb="6">
      <t>ノウリョク</t>
    </rPh>
    <phoneticPr fontId="1"/>
  </si>
  <si>
    <t>既存冷凍能力(/合計台)</t>
    <rPh sb="0" eb="2">
      <t>キゾン</t>
    </rPh>
    <rPh sb="2" eb="4">
      <t>レイトウ</t>
    </rPh>
    <rPh sb="4" eb="6">
      <t>ノウリョク</t>
    </rPh>
    <rPh sb="8" eb="10">
      <t>ゴウケイ</t>
    </rPh>
    <phoneticPr fontId="1"/>
  </si>
  <si>
    <t>導入予定冷凍能力(/合計台)</t>
    <rPh sb="0" eb="2">
      <t>ドウニュウ</t>
    </rPh>
    <rPh sb="2" eb="4">
      <t>ヨテイ</t>
    </rPh>
    <rPh sb="4" eb="6">
      <t>レイトウ</t>
    </rPh>
    <rPh sb="6" eb="8">
      <t>ノウリョク</t>
    </rPh>
    <phoneticPr fontId="1"/>
  </si>
  <si>
    <t>ターボTBⅡ</t>
    <phoneticPr fontId="1"/>
  </si>
  <si>
    <t>NEW-5400TB</t>
    <phoneticPr fontId="1"/>
  </si>
  <si>
    <t>■基本情報</t>
    <rPh sb="1" eb="3">
      <t>キホン</t>
    </rPh>
    <rPh sb="3" eb="5">
      <t>ジョウホウ</t>
    </rPh>
    <phoneticPr fontId="5"/>
  </si>
  <si>
    <t>型番</t>
    <phoneticPr fontId="5"/>
  </si>
  <si>
    <t>設置年</t>
    <phoneticPr fontId="5"/>
  </si>
  <si>
    <t>既存/導入予定</t>
    <rPh sb="0" eb="2">
      <t>キゾン</t>
    </rPh>
    <rPh sb="3" eb="5">
      <t>ドウニュウ</t>
    </rPh>
    <rPh sb="5" eb="7">
      <t>ヨテイ</t>
    </rPh>
    <phoneticPr fontId="5"/>
  </si>
  <si>
    <t>台数</t>
    <rPh sb="0" eb="2">
      <t>ダイスウ</t>
    </rPh>
    <phoneticPr fontId="5"/>
  </si>
  <si>
    <t>既存設備</t>
  </si>
  <si>
    <t>導入予定設備</t>
  </si>
  <si>
    <t>型番</t>
  </si>
  <si>
    <t>導入予定設備の
インバーター制御</t>
    <rPh sb="0" eb="2">
      <t>ドウニュウ</t>
    </rPh>
    <rPh sb="2" eb="4">
      <t>ヨテイ</t>
    </rPh>
    <rPh sb="4" eb="6">
      <t>セツビ</t>
    </rPh>
    <rPh sb="14" eb="16">
      <t>セイギョ</t>
    </rPh>
    <phoneticPr fontId="1"/>
  </si>
  <si>
    <t>◆導入予定設備のインバータ制御</t>
    <rPh sb="1" eb="3">
      <t>ドウニュウ</t>
    </rPh>
    <rPh sb="3" eb="5">
      <t>ヨテイ</t>
    </rPh>
    <rPh sb="5" eb="7">
      <t>セツビ</t>
    </rPh>
    <rPh sb="13" eb="15">
      <t>セイギョ</t>
    </rPh>
    <phoneticPr fontId="1"/>
  </si>
  <si>
    <t>無し（一定速）</t>
    <phoneticPr fontId="1"/>
  </si>
  <si>
    <t>有り</t>
    <phoneticPr fontId="1"/>
  </si>
  <si>
    <t>1950年以前</t>
  </si>
  <si>
    <t>◆設置年（導入予定）</t>
    <rPh sb="1" eb="3">
      <t>セッチ</t>
    </rPh>
    <rPh sb="3" eb="4">
      <t>ネン</t>
    </rPh>
    <rPh sb="5" eb="7">
      <t>ドウニュウ</t>
    </rPh>
    <rPh sb="7" eb="9">
      <t>ヨテイ</t>
    </rPh>
    <phoneticPr fontId="1"/>
  </si>
  <si>
    <t>◆設置年（既存）</t>
    <rPh sb="1" eb="3">
      <t>セッチ</t>
    </rPh>
    <rPh sb="3" eb="4">
      <t>ネン</t>
    </rPh>
    <rPh sb="5" eb="7">
      <t>キゾン</t>
    </rPh>
    <phoneticPr fontId="1"/>
  </si>
  <si>
    <t>設置年</t>
    <rPh sb="0" eb="2">
      <t>セッチ</t>
    </rPh>
    <rPh sb="2" eb="3">
      <t>ネン</t>
    </rPh>
    <phoneticPr fontId="1"/>
  </si>
  <si>
    <t>◆熱量換算係数</t>
    <rPh sb="1" eb="2">
      <t>ネツ</t>
    </rPh>
    <rPh sb="2" eb="3">
      <t>リョウ</t>
    </rPh>
    <rPh sb="3" eb="5">
      <t>カンサン</t>
    </rPh>
    <rPh sb="5" eb="7">
      <t>ケイスウ</t>
    </rPh>
    <phoneticPr fontId="1"/>
  </si>
  <si>
    <t>◆原油換算係数</t>
    <rPh sb="1" eb="3">
      <t>ゲンユ</t>
    </rPh>
    <rPh sb="3" eb="5">
      <t>カンサン</t>
    </rPh>
    <rPh sb="5" eb="7">
      <t>ケイスウ</t>
    </rPh>
    <phoneticPr fontId="1"/>
  </si>
  <si>
    <t>定格冷凍能力(補正)</t>
    <rPh sb="0" eb="2">
      <t>テイカク</t>
    </rPh>
    <rPh sb="2" eb="4">
      <t>レイトウ</t>
    </rPh>
    <rPh sb="4" eb="6">
      <t>ノウリョク</t>
    </rPh>
    <rPh sb="7" eb="9">
      <t>ホセイ</t>
    </rPh>
    <phoneticPr fontId="1"/>
  </si>
  <si>
    <t>■仕様</t>
    <rPh sb="1" eb="3">
      <t>シヨウ</t>
    </rPh>
    <phoneticPr fontId="1"/>
  </si>
  <si>
    <t>■稼働条件</t>
    <rPh sb="1" eb="3">
      <t>カドウ</t>
    </rPh>
    <rPh sb="3" eb="5">
      <t>ジョウケン</t>
    </rPh>
    <phoneticPr fontId="1"/>
  </si>
  <si>
    <t>-----------以降の項目を使って計算します。入力内容に間違いの無いよう、十分注意して入力して下さい。-----------</t>
    <rPh sb="17" eb="18">
      <t>ツカ</t>
    </rPh>
    <rPh sb="28" eb="30">
      <t>ナイヨウ</t>
    </rPh>
    <rPh sb="31" eb="33">
      <t>マチガ</t>
    </rPh>
    <rPh sb="46" eb="48">
      <t>ニュウリョク</t>
    </rPh>
    <rPh sb="50" eb="51">
      <t>クダ</t>
    </rPh>
    <phoneticPr fontId="5"/>
  </si>
  <si>
    <t>■稼働条件</t>
    <rPh sb="1" eb="3">
      <t>カドウ</t>
    </rPh>
    <rPh sb="3" eb="5">
      <t>ジョウケン</t>
    </rPh>
    <phoneticPr fontId="5"/>
  </si>
  <si>
    <t>■エネルギー使用量</t>
    <rPh sb="6" eb="9">
      <t>シヨウリョウ</t>
    </rPh>
    <phoneticPr fontId="5"/>
  </si>
  <si>
    <t>←本計算書の結果を反映して作成した様式の番号を入力</t>
  </si>
  <si>
    <t>←計算する設備の製品名を入力</t>
  </si>
  <si>
    <t>←計算する設備の型番を入力</t>
  </si>
  <si>
    <t>　単位はUSRTまたはkWから選択</t>
    <rPh sb="1" eb="3">
      <t>タンイ</t>
    </rPh>
    <rPh sb="15" eb="17">
      <t>センタク</t>
    </rPh>
    <phoneticPr fontId="1"/>
  </si>
  <si>
    <t xml:space="preserve">←年間の想定稼働時間を入力する。 </t>
    <phoneticPr fontId="1"/>
  </si>
  <si>
    <t>←設置年を登録</t>
  </si>
  <si>
    <t>←台数を登録（半角）</t>
    <phoneticPr fontId="1"/>
  </si>
  <si>
    <t>←製品カタログ・仕様書等に記載された値を入力</t>
    <rPh sb="11" eb="12">
      <t>トウ</t>
    </rPh>
    <phoneticPr fontId="1"/>
  </si>
  <si>
    <t>合計</t>
    <rPh sb="0" eb="2">
      <t>ゴウケイ</t>
    </rPh>
    <phoneticPr fontId="5"/>
  </si>
  <si>
    <t>算出された年間のエネルギー使用量と一致するよう、各月のエネルギー使用量を登録する。</t>
    <rPh sb="0" eb="2">
      <t>サンシュツ</t>
    </rPh>
    <rPh sb="5" eb="7">
      <t>ネンカン</t>
    </rPh>
    <rPh sb="13" eb="16">
      <t>シヨウリョウ</t>
    </rPh>
    <rPh sb="17" eb="19">
      <t>イッチ</t>
    </rPh>
    <rPh sb="24" eb="26">
      <t>カクツキ</t>
    </rPh>
    <rPh sb="32" eb="35">
      <t>シヨウリョウ</t>
    </rPh>
    <rPh sb="36" eb="38">
      <t>トウロク</t>
    </rPh>
    <phoneticPr fontId="1"/>
  </si>
  <si>
    <t>入力項目</t>
    <rPh sb="0" eb="2">
      <t>ニュウリョク</t>
    </rPh>
    <rPh sb="2" eb="4">
      <t>コウモク</t>
    </rPh>
    <phoneticPr fontId="1"/>
  </si>
  <si>
    <t>台</t>
    <rPh sb="0" eb="1">
      <t>ダイ</t>
    </rPh>
    <phoneticPr fontId="1"/>
  </si>
  <si>
    <t>時間</t>
    <rPh sb="0" eb="2">
      <t>ジカン</t>
    </rPh>
    <phoneticPr fontId="1"/>
  </si>
  <si>
    <t>メーカー</t>
    <phoneticPr fontId="5"/>
  </si>
  <si>
    <t>←計算する設備のメーカー名を入力</t>
    <phoneticPr fontId="1"/>
  </si>
  <si>
    <t>メーカー</t>
    <phoneticPr fontId="5"/>
  </si>
  <si>
    <t>←計算する設備のメーカー名を入力</t>
    <phoneticPr fontId="1"/>
  </si>
  <si>
    <r>
      <rPr>
        <b/>
        <sz val="12"/>
        <color theme="1"/>
        <rFont val="ＭＳ 明朝"/>
        <family val="1"/>
        <charset val="128"/>
      </rPr>
      <t>　</t>
    </r>
    <r>
      <rPr>
        <b/>
        <u/>
        <sz val="12"/>
        <color theme="1"/>
        <rFont val="ＭＳ 明朝"/>
        <family val="1"/>
        <charset val="128"/>
      </rPr>
      <t>ターボ冷凍機　SII省エネ計算フォーマット</t>
    </r>
    <rPh sb="4" eb="7">
      <t>レイトウキ</t>
    </rPh>
    <rPh sb="11" eb="12">
      <t>ショウ</t>
    </rPh>
    <rPh sb="14" eb="16">
      <t>ケイサン</t>
    </rPh>
    <phoneticPr fontId="5"/>
  </si>
  <si>
    <t>ターボTB</t>
    <phoneticPr fontId="1"/>
  </si>
  <si>
    <t>OLD-3500TB</t>
    <phoneticPr fontId="1"/>
  </si>
  <si>
    <t>有り</t>
  </si>
  <si>
    <r>
      <t>←</t>
    </r>
    <r>
      <rPr>
        <b/>
        <sz val="8"/>
        <color rgb="FF0070C0"/>
        <rFont val="ＭＳ 明朝"/>
        <family val="1"/>
        <charset val="128"/>
      </rPr>
      <t>導入予定設備</t>
    </r>
    <r>
      <rPr>
        <sz val="8"/>
        <color rgb="FF0070C0"/>
        <rFont val="ＭＳ 明朝"/>
        <family val="1"/>
        <charset val="128"/>
      </rPr>
      <t>がインバータ機の場合は「有り」、定速機の場合は「無し」を選択する</t>
    </r>
    <phoneticPr fontId="1"/>
  </si>
  <si>
    <r>
      <rPr>
        <sz val="8"/>
        <color rgb="FFFF0000"/>
        <rFont val="ＭＳ 明朝"/>
        <family val="1"/>
        <charset val="128"/>
      </rPr>
      <t>【エネルギー使用量】</t>
    </r>
    <r>
      <rPr>
        <sz val="8"/>
        <color rgb="FF0070C0"/>
        <rFont val="ＭＳ 明朝"/>
        <family val="1"/>
        <charset val="128"/>
      </rPr>
      <t xml:space="preserve">
 </t>
    </r>
    <r>
      <rPr>
        <sz val="8"/>
        <color rgb="FFFF0000"/>
        <rFont val="ＭＳ 明朝"/>
        <family val="1"/>
        <charset val="128"/>
      </rPr>
      <t>赤枠内の数値を補助事業ポータルに転記</t>
    </r>
    <rPh sb="6" eb="9">
      <t>シヨウリョウ</t>
    </rPh>
    <rPh sb="12" eb="13">
      <t>アカ</t>
    </rPh>
    <rPh sb="13" eb="14">
      <t>ワク</t>
    </rPh>
    <rPh sb="14" eb="15">
      <t>ナイ</t>
    </rPh>
    <rPh sb="16" eb="18">
      <t>スウチ</t>
    </rPh>
    <rPh sb="19" eb="21">
      <t>ホジョ</t>
    </rPh>
    <rPh sb="21" eb="23">
      <t>ジギョウ</t>
    </rPh>
    <rPh sb="28" eb="30">
      <t>テンキ</t>
    </rPh>
    <phoneticPr fontId="1"/>
  </si>
  <si>
    <t>NO.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</si>
</sst>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176" formatCode="&quot;¥&quot;#,##0_);[Red]\(&quot;¥&quot;#,##0\)"/>
    <numFmt numFmtId="177" formatCode="0.0%"/>
    <numFmt numFmtId="178" formatCode="0&quot;月&quot;"/>
    <numFmt numFmtId="179" formatCode="&quot;(&quot;@&quot;)&quot;"/>
    <numFmt numFmtId="180" formatCode="General&quot;年&quot;"/>
    <numFmt numFmtId="181" formatCode="#,##0\ &quot;kW&quot;"/>
    <numFmt numFmtId="182" formatCode="#,##0\ &quot;h&quot;"/>
    <numFmt numFmtId="183" formatCode="0&quot;台&quot;"/>
    <numFmt numFmtId="184" formatCode="#,##0\ &quot;USRT&quot;"/>
    <numFmt numFmtId="185" formatCode="#,##0.0_ ;[Red]\-#,##0.0\ "/>
    <numFmt numFmtId="186" formatCode="0.000&quot; kl&quot;"/>
    <numFmt numFmtId="187" formatCode="0.00_ "/>
    <numFmt numFmtId="188" formatCode="#,##0.0\ &quot;kW&quot;"/>
    <numFmt numFmtId="189" formatCode="0&quot;年&quot;"/>
    <numFmt numFmtId="190" formatCode="#,##0.0;[Red]\-#,##0.0"/>
    <numFmt numFmtId="191" formatCode="0_ "/>
    <numFmt numFmtId="192" formatCode="#,##0.000_ "/>
    <numFmt numFmtId="193" formatCode="#,##0.00_ "/>
    <numFmt numFmtId="194" formatCode="#,##0.00_ ;[Red]\-#,##0.00\ "/>
    <numFmt numFmtId="195" formatCode="#,##0.0"/>
  </numFmts>
  <fonts count="37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10"/>
      <name val="ＭＳ 明朝"/>
      <family val="1"/>
      <charset val="128"/>
    </font>
    <font>
      <u/>
      <sz val="12"/>
      <color indexed="12"/>
      <name val="Osaka"/>
      <family val="1"/>
      <charset val="128"/>
    </font>
    <font>
      <sz val="12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2"/>
      <charset val="128"/>
    </font>
    <font>
      <b/>
      <sz val="12"/>
      <color theme="3"/>
      <name val="ＭＳ Ｐゴシック"/>
      <family val="3"/>
      <charset val="128"/>
      <scheme val="minor"/>
    </font>
    <font>
      <sz val="11"/>
      <color theme="3"/>
      <name val="ＭＳ Ｐゴシック"/>
      <family val="3"/>
      <charset val="128"/>
      <scheme val="minor"/>
    </font>
    <font>
      <b/>
      <i/>
      <sz val="11"/>
      <color theme="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1"/>
      <name val="ＭＳ Ｐゴシック"/>
      <family val="2"/>
      <charset val="128"/>
      <scheme val="minor"/>
    </font>
    <font>
      <sz val="7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  <scheme val="minor"/>
    </font>
    <font>
      <u/>
      <sz val="9"/>
      <color indexed="12"/>
      <name val="ＭＳ Ｐゴシック"/>
      <family val="3"/>
      <charset val="128"/>
    </font>
    <font>
      <sz val="11"/>
      <color rgb="FFFF0000"/>
      <name val="ＭＳ Ｐゴシック"/>
      <family val="2"/>
      <charset val="128"/>
      <scheme val="minor"/>
    </font>
    <font>
      <sz val="10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b/>
      <u/>
      <sz val="12"/>
      <color theme="1"/>
      <name val="ＭＳ 明朝"/>
      <family val="1"/>
      <charset val="128"/>
    </font>
    <font>
      <b/>
      <u/>
      <sz val="14"/>
      <color theme="1"/>
      <name val="ＭＳ 明朝"/>
      <family val="1"/>
      <charset val="128"/>
    </font>
    <font>
      <sz val="10"/>
      <color theme="0" tint="-0.34998626667073579"/>
      <name val="ＭＳ Ｐゴシック"/>
      <family val="2"/>
      <charset val="128"/>
      <scheme val="minor"/>
    </font>
    <font>
      <sz val="8"/>
      <color rgb="FF0070C0"/>
      <name val="ＭＳ 明朝"/>
      <family val="1"/>
      <charset val="128"/>
    </font>
    <font>
      <b/>
      <sz val="10"/>
      <color rgb="FFFF0000"/>
      <name val="ＭＳ Ｐゴシック"/>
      <family val="3"/>
      <charset val="128"/>
    </font>
    <font>
      <b/>
      <sz val="8"/>
      <color rgb="FF0070C0"/>
      <name val="ＭＳ 明朝"/>
      <family val="1"/>
      <charset val="128"/>
    </font>
    <font>
      <sz val="10"/>
      <color rgb="FF0000FF"/>
      <name val="ＭＳ 明朝"/>
      <family val="1"/>
      <charset val="128"/>
    </font>
    <font>
      <sz val="12"/>
      <name val="Osaka"/>
      <family val="1"/>
      <charset val="128"/>
    </font>
    <font>
      <sz val="11"/>
      <color theme="0" tint="-0.34998626667073579"/>
      <name val="ＭＳ Ｐゴシック"/>
      <family val="2"/>
      <charset val="128"/>
      <scheme val="minor"/>
    </font>
    <font>
      <sz val="8"/>
      <color theme="1"/>
      <name val="ＭＳ 明朝"/>
      <family val="1"/>
      <charset val="128"/>
    </font>
    <font>
      <sz val="8"/>
      <color rgb="FFFF0000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theme="3"/>
      </left>
      <right/>
      <top style="medium">
        <color theme="3"/>
      </top>
      <bottom style="medium">
        <color theme="3"/>
      </bottom>
      <diagonal/>
    </border>
    <border>
      <left/>
      <right/>
      <top style="medium">
        <color theme="3"/>
      </top>
      <bottom style="medium">
        <color theme="3"/>
      </bottom>
      <diagonal/>
    </border>
    <border>
      <left/>
      <right style="medium">
        <color theme="3"/>
      </right>
      <top style="medium">
        <color theme="3"/>
      </top>
      <bottom style="medium">
        <color theme="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rgb="FFFF0000"/>
      </left>
      <right/>
      <top style="medium">
        <color rgb="FFFF0000"/>
      </top>
      <bottom style="thin">
        <color indexed="64"/>
      </bottom>
      <diagonal/>
    </border>
    <border>
      <left/>
      <right/>
      <top style="medium">
        <color rgb="FFFF0000"/>
      </top>
      <bottom style="thin">
        <color indexed="64"/>
      </bottom>
      <diagonal/>
    </border>
    <border>
      <left style="medium">
        <color rgb="FFFF0000"/>
      </left>
      <right/>
      <top style="thin">
        <color indexed="64"/>
      </top>
      <bottom style="thin">
        <color indexed="64"/>
      </bottom>
      <diagonal/>
    </border>
    <border>
      <left style="medium">
        <color rgb="FFFF0000"/>
      </left>
      <right/>
      <top style="thin">
        <color indexed="64"/>
      </top>
      <bottom style="medium">
        <color rgb="FFFF0000"/>
      </bottom>
      <diagonal/>
    </border>
    <border>
      <left/>
      <right/>
      <top style="thin">
        <color indexed="64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thin">
        <color indexed="64"/>
      </bottom>
      <diagonal/>
    </border>
    <border>
      <left/>
      <right style="medium">
        <color rgb="FFFF0000"/>
      </right>
      <top style="thin">
        <color indexed="64"/>
      </top>
      <bottom style="thin">
        <color indexed="64"/>
      </bottom>
      <diagonal/>
    </border>
    <border>
      <left/>
      <right style="medium">
        <color rgb="FFFF0000"/>
      </right>
      <top style="thin">
        <color indexed="64"/>
      </top>
      <bottom style="medium">
        <color rgb="FFFF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rgb="FFFF0000"/>
      </top>
      <bottom style="thin">
        <color indexed="64"/>
      </bottom>
      <diagonal/>
    </border>
    <border>
      <left/>
      <right style="thin">
        <color indexed="64"/>
      </right>
      <top style="medium">
        <color rgb="FFFF0000"/>
      </top>
      <bottom style="thin">
        <color indexed="64"/>
      </bottom>
      <diagonal/>
    </border>
  </borders>
  <cellStyleXfs count="168">
    <xf numFmtId="0" fontId="0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3" fillId="0" borderId="0"/>
    <xf numFmtId="0" fontId="6" fillId="0" borderId="0">
      <alignment vertical="center"/>
    </xf>
    <xf numFmtId="0" fontId="7" fillId="0" borderId="0"/>
    <xf numFmtId="9" fontId="3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38" fontId="10" fillId="0" borderId="0" applyFill="0" applyBorder="0" applyAlignment="0" applyProtection="0"/>
    <xf numFmtId="176" fontId="4" fillId="0" borderId="0" applyFont="0" applyFill="0" applyBorder="0" applyAlignment="0" applyProtection="0">
      <alignment vertical="center"/>
    </xf>
    <xf numFmtId="0" fontId="3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2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38" fontId="12" fillId="0" borderId="0" applyFont="0" applyFill="0" applyBorder="0" applyAlignment="0" applyProtection="0">
      <alignment vertical="center"/>
    </xf>
    <xf numFmtId="38" fontId="3" fillId="0" borderId="0"/>
    <xf numFmtId="177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1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38" fontId="3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7" fillId="0" borderId="0"/>
    <xf numFmtId="0" fontId="22" fillId="0" borderId="0" applyNumberFormat="0" applyFill="0" applyBorder="0" applyAlignment="0" applyProtection="0">
      <alignment vertical="top"/>
      <protection locked="0"/>
    </xf>
    <xf numFmtId="0" fontId="4" fillId="0" borderId="0">
      <alignment vertical="center"/>
    </xf>
    <xf numFmtId="38" fontId="3" fillId="0" borderId="0" applyFont="0" applyFill="0" applyBorder="0" applyAlignment="0" applyProtection="0"/>
    <xf numFmtId="0" fontId="33" fillId="0" borderId="0"/>
    <xf numFmtId="0" fontId="3" fillId="0" borderId="0">
      <alignment vertical="center"/>
    </xf>
    <xf numFmtId="0" fontId="7" fillId="0" borderId="0"/>
    <xf numFmtId="0" fontId="4" fillId="0" borderId="0">
      <alignment vertical="center"/>
    </xf>
    <xf numFmtId="9" fontId="4" fillId="0" borderId="0" applyFont="0" applyFill="0" applyBorder="0" applyAlignment="0" applyProtection="0">
      <alignment vertical="center"/>
    </xf>
    <xf numFmtId="0" fontId="12" fillId="0" borderId="0"/>
    <xf numFmtId="9" fontId="3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176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9" fontId="13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176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9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176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176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176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176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176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176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176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9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176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176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9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176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176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</cellStyleXfs>
  <cellXfs count="187">
    <xf numFmtId="0" fontId="0" fillId="0" borderId="0" xfId="0">
      <alignment vertical="center"/>
    </xf>
    <xf numFmtId="0" fontId="0" fillId="4" borderId="1" xfId="0" applyFill="1" applyBorder="1" applyAlignment="1">
      <alignment horizontal="left" vertical="center"/>
    </xf>
    <xf numFmtId="0" fontId="0" fillId="0" borderId="1" xfId="0" applyBorder="1">
      <alignment vertical="center"/>
    </xf>
    <xf numFmtId="0" fontId="14" fillId="0" borderId="15" xfId="0" applyFont="1" applyBorder="1">
      <alignment vertical="center"/>
    </xf>
    <xf numFmtId="0" fontId="15" fillId="0" borderId="16" xfId="0" applyFont="1" applyBorder="1">
      <alignment vertical="center"/>
    </xf>
    <xf numFmtId="0" fontId="15" fillId="0" borderId="17" xfId="0" applyFont="1" applyBorder="1">
      <alignment vertical="center"/>
    </xf>
    <xf numFmtId="0" fontId="0" fillId="0" borderId="0" xfId="0" applyAlignment="1">
      <alignment horizontal="right" vertical="center"/>
    </xf>
    <xf numFmtId="0" fontId="16" fillId="0" borderId="0" xfId="0" applyFont="1">
      <alignment vertical="center"/>
    </xf>
    <xf numFmtId="0" fontId="0" fillId="4" borderId="1" xfId="0" applyFill="1" applyBorder="1">
      <alignment vertical="center"/>
    </xf>
    <xf numFmtId="0" fontId="0" fillId="0" borderId="1" xfId="0" applyBorder="1" applyAlignment="1">
      <alignment horizontal="left" vertical="center"/>
    </xf>
    <xf numFmtId="0" fontId="0" fillId="3" borderId="1" xfId="0" applyFill="1" applyBorder="1">
      <alignment vertical="center"/>
    </xf>
    <xf numFmtId="0" fontId="0" fillId="3" borderId="1" xfId="0" applyFill="1" applyBorder="1" applyAlignment="1">
      <alignment horizontal="right" vertical="center"/>
    </xf>
    <xf numFmtId="2" fontId="0" fillId="3" borderId="1" xfId="0" applyNumberFormat="1" applyFill="1" applyBorder="1">
      <alignment vertical="center"/>
    </xf>
    <xf numFmtId="2" fontId="0" fillId="0" borderId="0" xfId="0" applyNumberFormat="1">
      <alignment vertical="center"/>
    </xf>
    <xf numFmtId="2" fontId="0" fillId="4" borderId="1" xfId="0" applyNumberFormat="1" applyFill="1" applyBorder="1">
      <alignment vertical="center"/>
    </xf>
    <xf numFmtId="0" fontId="6" fillId="0" borderId="0" xfId="0" applyFont="1">
      <alignment vertical="center"/>
    </xf>
    <xf numFmtId="0" fontId="0" fillId="0" borderId="0" xfId="0" applyAlignment="1">
      <alignment horizontal="right" vertical="center" shrinkToFit="1"/>
    </xf>
    <xf numFmtId="0" fontId="3" fillId="0" borderId="1" xfId="3" applyBorder="1" applyAlignment="1">
      <alignment horizontal="left"/>
    </xf>
    <xf numFmtId="0" fontId="3" fillId="0" borderId="12" xfId="3" applyBorder="1" applyAlignment="1">
      <alignment horizontal="left"/>
    </xf>
    <xf numFmtId="0" fontId="24" fillId="0" borderId="0" xfId="5" applyFont="1" applyAlignment="1" applyProtection="1">
      <alignment vertical="center"/>
      <protection hidden="1"/>
    </xf>
    <xf numFmtId="0" fontId="0" fillId="0" borderId="0" xfId="0" applyProtection="1">
      <alignment vertical="center"/>
      <protection hidden="1"/>
    </xf>
    <xf numFmtId="0" fontId="3" fillId="0" borderId="30" xfId="3" applyBorder="1" applyAlignment="1">
      <alignment horizontal="left"/>
    </xf>
    <xf numFmtId="0" fontId="30" fillId="0" borderId="0" xfId="5" quotePrefix="1" applyFont="1" applyAlignment="1" applyProtection="1">
      <alignment horizontal="center" vertical="center"/>
      <protection hidden="1"/>
    </xf>
    <xf numFmtId="0" fontId="27" fillId="0" borderId="0" xfId="5" applyFont="1" applyAlignment="1" applyProtection="1">
      <alignment vertical="center"/>
      <protection hidden="1"/>
    </xf>
    <xf numFmtId="0" fontId="8" fillId="0" borderId="0" xfId="5" applyFont="1" applyAlignment="1" applyProtection="1">
      <alignment vertical="center"/>
      <protection hidden="1"/>
    </xf>
    <xf numFmtId="0" fontId="18" fillId="0" borderId="0" xfId="0" applyFont="1" applyProtection="1">
      <alignment vertical="center"/>
      <protection hidden="1"/>
    </xf>
    <xf numFmtId="0" fontId="26" fillId="0" borderId="0" xfId="5" applyFont="1" applyAlignment="1" applyProtection="1">
      <alignment horizontal="left" vertical="center"/>
      <protection hidden="1"/>
    </xf>
    <xf numFmtId="0" fontId="25" fillId="0" borderId="0" xfId="5" applyFont="1" applyAlignment="1" applyProtection="1">
      <alignment horizontal="left" vertical="center"/>
      <protection hidden="1"/>
    </xf>
    <xf numFmtId="0" fontId="18" fillId="0" borderId="0" xfId="0" applyFont="1" applyAlignment="1" applyProtection="1">
      <alignment horizontal="left" vertical="center"/>
      <protection hidden="1"/>
    </xf>
    <xf numFmtId="0" fontId="8" fillId="0" borderId="0" xfId="5" applyFont="1" applyAlignment="1" applyProtection="1">
      <alignment horizontal="left" vertical="center" shrinkToFit="1"/>
      <protection hidden="1"/>
    </xf>
    <xf numFmtId="0" fontId="8" fillId="0" borderId="0" xfId="5" applyFont="1" applyAlignment="1" applyProtection="1">
      <alignment vertical="center" shrinkToFit="1"/>
      <protection hidden="1"/>
    </xf>
    <xf numFmtId="0" fontId="8" fillId="0" borderId="8" xfId="5" applyFont="1" applyBorder="1" applyAlignment="1" applyProtection="1">
      <alignment vertical="center" shrinkToFit="1"/>
      <protection hidden="1"/>
    </xf>
    <xf numFmtId="0" fontId="28" fillId="0" borderId="0" xfId="0" applyFont="1" applyProtection="1">
      <alignment vertical="center"/>
      <protection hidden="1"/>
    </xf>
    <xf numFmtId="0" fontId="23" fillId="0" borderId="0" xfId="0" applyFont="1" applyProtection="1">
      <alignment vertical="center"/>
      <protection hidden="1"/>
    </xf>
    <xf numFmtId="0" fontId="18" fillId="0" borderId="0" xfId="0" applyFont="1" applyAlignment="1" applyProtection="1">
      <alignment horizontal="center" vertical="center"/>
      <protection hidden="1"/>
    </xf>
    <xf numFmtId="0" fontId="18" fillId="0" borderId="1" xfId="0" applyFont="1" applyBorder="1" applyAlignment="1" applyProtection="1">
      <alignment vertical="center" wrapText="1"/>
      <protection hidden="1"/>
    </xf>
    <xf numFmtId="184" fontId="18" fillId="0" borderId="1" xfId="0" applyNumberFormat="1" applyFont="1" applyBorder="1" applyProtection="1">
      <alignment vertical="center"/>
      <protection hidden="1"/>
    </xf>
    <xf numFmtId="2" fontId="18" fillId="3" borderId="1" xfId="0" applyNumberFormat="1" applyFont="1" applyFill="1" applyBorder="1" applyAlignment="1" applyProtection="1">
      <alignment horizontal="center" vertical="center" shrinkToFit="1"/>
      <protection hidden="1"/>
    </xf>
    <xf numFmtId="0" fontId="18" fillId="0" borderId="1" xfId="0" applyFont="1" applyBorder="1" applyProtection="1">
      <alignment vertical="center"/>
      <protection hidden="1"/>
    </xf>
    <xf numFmtId="0" fontId="18" fillId="0" borderId="1" xfId="0" applyFont="1" applyBorder="1" applyAlignment="1" applyProtection="1">
      <alignment horizontal="center" vertical="center" shrinkToFit="1"/>
      <protection hidden="1"/>
    </xf>
    <xf numFmtId="0" fontId="8" fillId="0" borderId="13" xfId="5" applyFont="1" applyBorder="1" applyAlignment="1" applyProtection="1">
      <alignment horizontal="center" vertical="center" shrinkToFit="1"/>
      <protection hidden="1"/>
    </xf>
    <xf numFmtId="3" fontId="8" fillId="0" borderId="13" xfId="33" applyNumberFormat="1" applyFont="1" applyFill="1" applyBorder="1" applyAlignment="1" applyProtection="1">
      <alignment horizontal="left" vertical="center" shrinkToFit="1"/>
      <protection hidden="1"/>
    </xf>
    <xf numFmtId="188" fontId="8" fillId="0" borderId="13" xfId="33" applyNumberFormat="1" applyFont="1" applyFill="1" applyBorder="1" applyAlignment="1" applyProtection="1">
      <alignment horizontal="center" vertical="center" shrinkToFit="1"/>
      <protection hidden="1"/>
    </xf>
    <xf numFmtId="0" fontId="8" fillId="0" borderId="0" xfId="5" applyFont="1" applyAlignment="1" applyProtection="1">
      <alignment horizontal="center" vertical="center" shrinkToFit="1"/>
      <protection hidden="1"/>
    </xf>
    <xf numFmtId="0" fontId="18" fillId="4" borderId="1" xfId="0" applyFont="1" applyFill="1" applyBorder="1" applyProtection="1">
      <alignment vertical="center"/>
      <protection hidden="1"/>
    </xf>
    <xf numFmtId="0" fontId="19" fillId="0" borderId="0" xfId="5" applyFont="1" applyAlignment="1" applyProtection="1">
      <alignment horizontal="center" vertical="center" wrapText="1" shrinkToFit="1"/>
      <protection hidden="1"/>
    </xf>
    <xf numFmtId="2" fontId="18" fillId="0" borderId="0" xfId="0" applyNumberFormat="1" applyFont="1" applyAlignment="1" applyProtection="1">
      <alignment horizontal="center" vertical="center" shrinkToFit="1"/>
      <protection hidden="1"/>
    </xf>
    <xf numFmtId="0" fontId="18" fillId="3" borderId="1" xfId="0" applyFont="1" applyFill="1" applyBorder="1" applyAlignment="1" applyProtection="1">
      <alignment horizontal="center" vertical="center"/>
      <protection hidden="1"/>
    </xf>
    <xf numFmtId="0" fontId="21" fillId="0" borderId="0" xfId="0" applyFont="1" applyAlignment="1" applyProtection="1">
      <alignment vertical="center" shrinkToFit="1"/>
      <protection hidden="1"/>
    </xf>
    <xf numFmtId="0" fontId="23" fillId="0" borderId="1" xfId="0" applyFont="1" applyBorder="1" applyProtection="1">
      <alignment vertical="center"/>
      <protection hidden="1"/>
    </xf>
    <xf numFmtId="177" fontId="21" fillId="0" borderId="1" xfId="34" applyNumberFormat="1" applyFont="1" applyBorder="1" applyProtection="1">
      <alignment vertical="center"/>
      <protection hidden="1"/>
    </xf>
    <xf numFmtId="177" fontId="21" fillId="0" borderId="0" xfId="34" applyNumberFormat="1" applyFont="1" applyBorder="1" applyProtection="1">
      <alignment vertical="center"/>
      <protection hidden="1"/>
    </xf>
    <xf numFmtId="190" fontId="34" fillId="0" borderId="0" xfId="0" applyNumberFormat="1" applyFont="1" applyProtection="1">
      <alignment vertical="center"/>
      <protection hidden="1"/>
    </xf>
    <xf numFmtId="0" fontId="8" fillId="0" borderId="0" xfId="5" applyFont="1" applyAlignment="1" applyProtection="1">
      <alignment horizontal="left" vertical="center"/>
      <protection hidden="1"/>
    </xf>
    <xf numFmtId="0" fontId="27" fillId="0" borderId="0" xfId="5" applyFont="1" applyAlignment="1" applyProtection="1">
      <alignment horizontal="center" vertical="center"/>
      <protection hidden="1"/>
    </xf>
    <xf numFmtId="0" fontId="18" fillId="0" borderId="8" xfId="0" applyFont="1" applyBorder="1" applyProtection="1">
      <alignment vertical="center"/>
      <protection hidden="1"/>
    </xf>
    <xf numFmtId="0" fontId="18" fillId="0" borderId="0" xfId="0" applyFont="1" applyAlignment="1" applyProtection="1">
      <alignment horizontal="right" vertical="center"/>
      <protection hidden="1"/>
    </xf>
    <xf numFmtId="181" fontId="8" fillId="0" borderId="13" xfId="33" applyNumberFormat="1" applyFont="1" applyFill="1" applyBorder="1" applyAlignment="1" applyProtection="1">
      <alignment horizontal="center" vertical="center" shrinkToFit="1"/>
      <protection hidden="1"/>
    </xf>
    <xf numFmtId="3" fontId="8" fillId="0" borderId="0" xfId="33" applyNumberFormat="1" applyFont="1" applyFill="1" applyBorder="1" applyAlignment="1" applyProtection="1">
      <alignment horizontal="left" vertical="center" shrinkToFit="1"/>
      <protection hidden="1"/>
    </xf>
    <xf numFmtId="181" fontId="8" fillId="0" borderId="0" xfId="33" applyNumberFormat="1" applyFont="1" applyFill="1" applyBorder="1" applyAlignment="1" applyProtection="1">
      <alignment horizontal="center" vertical="center" shrinkToFit="1"/>
      <protection hidden="1"/>
    </xf>
    <xf numFmtId="182" fontId="8" fillId="0" borderId="0" xfId="33" applyNumberFormat="1" applyFont="1" applyFill="1" applyBorder="1" applyAlignment="1" applyProtection="1">
      <alignment horizontal="left" vertical="center" shrinkToFit="1"/>
      <protection hidden="1"/>
    </xf>
    <xf numFmtId="0" fontId="19" fillId="0" borderId="8" xfId="5" applyFont="1" applyBorder="1" applyAlignment="1" applyProtection="1">
      <alignment horizontal="center" vertical="center" wrapText="1" shrinkToFit="1"/>
      <protection hidden="1"/>
    </xf>
    <xf numFmtId="0" fontId="19" fillId="0" borderId="0" xfId="5" applyFont="1" applyAlignment="1" applyProtection="1">
      <alignment horizontal="center" vertical="center" shrinkToFit="1"/>
      <protection hidden="1"/>
    </xf>
    <xf numFmtId="0" fontId="8" fillId="0" borderId="13" xfId="5" applyFont="1" applyBorder="1" applyAlignment="1" applyProtection="1">
      <alignment horizontal="left" vertical="center" shrinkToFit="1"/>
      <protection hidden="1"/>
    </xf>
    <xf numFmtId="0" fontId="18" fillId="0" borderId="1" xfId="0" applyFont="1" applyBorder="1" applyAlignment="1" applyProtection="1">
      <alignment vertical="center" shrinkToFit="1"/>
      <protection hidden="1"/>
    </xf>
    <xf numFmtId="0" fontId="18" fillId="4" borderId="1" xfId="0" applyFont="1" applyFill="1" applyBorder="1" applyAlignment="1" applyProtection="1">
      <alignment vertical="center" shrinkToFit="1"/>
      <protection hidden="1"/>
    </xf>
    <xf numFmtId="184" fontId="18" fillId="4" borderId="1" xfId="0" applyNumberFormat="1" applyFont="1" applyFill="1" applyBorder="1" applyAlignment="1" applyProtection="1">
      <alignment vertical="center" shrinkToFit="1"/>
      <protection hidden="1"/>
    </xf>
    <xf numFmtId="177" fontId="18" fillId="0" borderId="1" xfId="34" applyNumberFormat="1" applyFont="1" applyBorder="1" applyProtection="1">
      <alignment vertical="center"/>
      <protection hidden="1"/>
    </xf>
    <xf numFmtId="184" fontId="18" fillId="0" borderId="1" xfId="0" applyNumberFormat="1" applyFont="1" applyBorder="1" applyAlignment="1" applyProtection="1">
      <alignment vertical="center" shrinkToFit="1"/>
      <protection hidden="1"/>
    </xf>
    <xf numFmtId="177" fontId="23" fillId="0" borderId="1" xfId="34" applyNumberFormat="1" applyFont="1" applyFill="1" applyBorder="1" applyProtection="1">
      <alignment vertical="center"/>
      <protection hidden="1"/>
    </xf>
    <xf numFmtId="184" fontId="23" fillId="4" borderId="1" xfId="0" applyNumberFormat="1" applyFont="1" applyFill="1" applyBorder="1" applyAlignment="1" applyProtection="1">
      <alignment vertical="center" shrinkToFit="1"/>
      <protection hidden="1"/>
    </xf>
    <xf numFmtId="2" fontId="18" fillId="0" borderId="1" xfId="0" applyNumberFormat="1" applyFont="1" applyBorder="1" applyProtection="1">
      <alignment vertical="center"/>
      <protection hidden="1"/>
    </xf>
    <xf numFmtId="0" fontId="26" fillId="0" borderId="0" xfId="5" applyFont="1" applyAlignment="1" applyProtection="1">
      <alignment horizontal="left" vertical="center"/>
      <protection hidden="1"/>
    </xf>
    <xf numFmtId="0" fontId="8" fillId="2" borderId="5" xfId="5" applyFont="1" applyFill="1" applyBorder="1" applyAlignment="1" applyProtection="1">
      <alignment horizontal="center" vertical="center"/>
      <protection hidden="1"/>
    </xf>
    <xf numFmtId="0" fontId="8" fillId="2" borderId="6" xfId="5" applyFont="1" applyFill="1" applyBorder="1" applyAlignment="1" applyProtection="1">
      <alignment horizontal="center" vertical="center"/>
      <protection hidden="1"/>
    </xf>
    <xf numFmtId="0" fontId="8" fillId="2" borderId="7" xfId="5" applyFont="1" applyFill="1" applyBorder="1" applyAlignment="1" applyProtection="1">
      <alignment horizontal="center" vertical="center"/>
      <protection hidden="1"/>
    </xf>
    <xf numFmtId="0" fontId="8" fillId="0" borderId="8" xfId="5" applyFont="1" applyBorder="1" applyAlignment="1" applyProtection="1">
      <alignment horizontal="left" vertical="center"/>
      <protection hidden="1"/>
    </xf>
    <xf numFmtId="0" fontId="8" fillId="0" borderId="0" xfId="5" applyFont="1" applyAlignment="1" applyProtection="1">
      <alignment horizontal="left" vertical="center"/>
      <protection hidden="1"/>
    </xf>
    <xf numFmtId="0" fontId="8" fillId="4" borderId="1" xfId="5" applyFont="1" applyFill="1" applyBorder="1" applyAlignment="1" applyProtection="1">
      <alignment horizontal="center" vertical="center" shrinkToFit="1"/>
      <protection hidden="1"/>
    </xf>
    <xf numFmtId="183" fontId="8" fillId="0" borderId="6" xfId="5" applyNumberFormat="1" applyFont="1" applyBorder="1" applyAlignment="1" applyProtection="1">
      <alignment horizontal="center" vertical="center" shrinkToFit="1"/>
      <protection hidden="1"/>
    </xf>
    <xf numFmtId="183" fontId="8" fillId="0" borderId="7" xfId="5" applyNumberFormat="1" applyFont="1" applyBorder="1" applyAlignment="1" applyProtection="1">
      <alignment horizontal="center" vertical="center" shrinkToFit="1"/>
      <protection hidden="1"/>
    </xf>
    <xf numFmtId="191" fontId="8" fillId="2" borderId="1" xfId="5" applyNumberFormat="1" applyFont="1" applyFill="1" applyBorder="1" applyAlignment="1" applyProtection="1">
      <alignment horizontal="center" vertical="center" shrinkToFit="1"/>
      <protection locked="0" hidden="1"/>
    </xf>
    <xf numFmtId="0" fontId="30" fillId="0" borderId="0" xfId="5" quotePrefix="1" applyFont="1" applyAlignment="1" applyProtection="1">
      <alignment horizontal="center" vertical="center"/>
      <protection hidden="1"/>
    </xf>
    <xf numFmtId="0" fontId="8" fillId="4" borderId="1" xfId="5" applyFont="1" applyFill="1" applyBorder="1" applyAlignment="1" applyProtection="1">
      <alignment horizontal="center" vertical="center" wrapText="1" shrinkToFit="1"/>
      <protection hidden="1"/>
    </xf>
    <xf numFmtId="0" fontId="29" fillId="0" borderId="0" xfId="5" applyFont="1" applyAlignment="1" applyProtection="1">
      <alignment horizontal="left" vertical="center" shrinkToFit="1"/>
      <protection hidden="1"/>
    </xf>
    <xf numFmtId="0" fontId="29" fillId="0" borderId="0" xfId="5" applyFont="1" applyAlignment="1" applyProtection="1">
      <alignment horizontal="left" vertical="center" wrapText="1" shrinkToFit="1"/>
      <protection hidden="1"/>
    </xf>
    <xf numFmtId="0" fontId="8" fillId="4" borderId="5" xfId="5" applyFont="1" applyFill="1" applyBorder="1" applyAlignment="1" applyProtection="1">
      <alignment horizontal="center" vertical="center" shrinkToFit="1"/>
      <protection hidden="1"/>
    </xf>
    <xf numFmtId="0" fontId="8" fillId="4" borderId="6" xfId="5" applyFont="1" applyFill="1" applyBorder="1" applyAlignment="1" applyProtection="1">
      <alignment horizontal="center" vertical="center" shrinkToFit="1"/>
      <protection hidden="1"/>
    </xf>
    <xf numFmtId="0" fontId="8" fillId="4" borderId="7" xfId="5" applyFont="1" applyFill="1" applyBorder="1" applyAlignment="1" applyProtection="1">
      <alignment horizontal="center" vertical="center" shrinkToFit="1"/>
      <protection hidden="1"/>
    </xf>
    <xf numFmtId="0" fontId="8" fillId="5" borderId="5" xfId="5" applyFont="1" applyFill="1" applyBorder="1" applyAlignment="1" applyProtection="1">
      <alignment horizontal="left" vertical="center" shrinkToFit="1"/>
      <protection hidden="1"/>
    </xf>
    <xf numFmtId="0" fontId="8" fillId="5" borderId="6" xfId="5" applyFont="1" applyFill="1" applyBorder="1" applyAlignment="1" applyProtection="1">
      <alignment horizontal="left" vertical="center" shrinkToFit="1"/>
      <protection hidden="1"/>
    </xf>
    <xf numFmtId="0" fontId="8" fillId="5" borderId="7" xfId="5" applyFont="1" applyFill="1" applyBorder="1" applyAlignment="1" applyProtection="1">
      <alignment horizontal="left" vertical="center" shrinkToFit="1"/>
      <protection hidden="1"/>
    </xf>
    <xf numFmtId="0" fontId="8" fillId="2" borderId="5" xfId="5" applyFont="1" applyFill="1" applyBorder="1" applyAlignment="1" applyProtection="1">
      <alignment horizontal="left" vertical="center" shrinkToFit="1"/>
      <protection locked="0" hidden="1"/>
    </xf>
    <xf numFmtId="0" fontId="8" fillId="2" borderId="6" xfId="5" applyFont="1" applyFill="1" applyBorder="1" applyAlignment="1" applyProtection="1">
      <alignment horizontal="left" vertical="center" shrinkToFit="1"/>
      <protection locked="0" hidden="1"/>
    </xf>
    <xf numFmtId="0" fontId="8" fillId="2" borderId="7" xfId="5" applyFont="1" applyFill="1" applyBorder="1" applyAlignment="1" applyProtection="1">
      <alignment horizontal="left" vertical="center" shrinkToFit="1"/>
      <protection locked="0" hidden="1"/>
    </xf>
    <xf numFmtId="190" fontId="8" fillId="2" borderId="22" xfId="33" applyNumberFormat="1" applyFont="1" applyFill="1" applyBorder="1" applyAlignment="1" applyProtection="1">
      <alignment horizontal="right" vertical="center" shrinkToFit="1"/>
      <protection locked="0" hidden="1"/>
    </xf>
    <xf numFmtId="190" fontId="8" fillId="2" borderId="23" xfId="33" applyNumberFormat="1" applyFont="1" applyFill="1" applyBorder="1" applyAlignment="1" applyProtection="1">
      <alignment horizontal="right" vertical="center" shrinkToFit="1"/>
      <protection locked="0" hidden="1"/>
    </xf>
    <xf numFmtId="190" fontId="8" fillId="2" borderId="27" xfId="33" applyNumberFormat="1" applyFont="1" applyFill="1" applyBorder="1" applyAlignment="1" applyProtection="1">
      <alignment horizontal="right" vertical="center" shrinkToFit="1"/>
      <protection locked="0" hidden="1"/>
    </xf>
    <xf numFmtId="190" fontId="8" fillId="2" borderId="24" xfId="33" applyNumberFormat="1" applyFont="1" applyFill="1" applyBorder="1" applyAlignment="1" applyProtection="1">
      <alignment horizontal="right" vertical="center" shrinkToFit="1"/>
      <protection locked="0" hidden="1"/>
    </xf>
    <xf numFmtId="190" fontId="8" fillId="2" borderId="6" xfId="33" applyNumberFormat="1" applyFont="1" applyFill="1" applyBorder="1" applyAlignment="1" applyProtection="1">
      <alignment horizontal="right" vertical="center" shrinkToFit="1"/>
      <protection locked="0" hidden="1"/>
    </xf>
    <xf numFmtId="190" fontId="8" fillId="2" borderId="28" xfId="33" applyNumberFormat="1" applyFont="1" applyFill="1" applyBorder="1" applyAlignment="1" applyProtection="1">
      <alignment horizontal="right" vertical="center" shrinkToFit="1"/>
      <protection locked="0" hidden="1"/>
    </xf>
    <xf numFmtId="190" fontId="8" fillId="2" borderId="25" xfId="33" applyNumberFormat="1" applyFont="1" applyFill="1" applyBorder="1" applyAlignment="1" applyProtection="1">
      <alignment horizontal="right" vertical="center" shrinkToFit="1"/>
      <protection locked="0" hidden="1"/>
    </xf>
    <xf numFmtId="190" fontId="8" fillId="2" borderId="26" xfId="33" applyNumberFormat="1" applyFont="1" applyFill="1" applyBorder="1" applyAlignment="1" applyProtection="1">
      <alignment horizontal="right" vertical="center" shrinkToFit="1"/>
      <protection locked="0" hidden="1"/>
    </xf>
    <xf numFmtId="190" fontId="8" fillId="2" borderId="29" xfId="33" applyNumberFormat="1" applyFont="1" applyFill="1" applyBorder="1" applyAlignment="1" applyProtection="1">
      <alignment horizontal="right" vertical="center" shrinkToFit="1"/>
      <protection locked="0" hidden="1"/>
    </xf>
    <xf numFmtId="2" fontId="8" fillId="0" borderId="0" xfId="5" applyNumberFormat="1" applyFont="1" applyAlignment="1" applyProtection="1">
      <alignment horizontal="right" vertical="center" shrinkToFit="1"/>
      <protection hidden="1"/>
    </xf>
    <xf numFmtId="0" fontId="8" fillId="4" borderId="5" xfId="5" applyFont="1" applyFill="1" applyBorder="1" applyAlignment="1" applyProtection="1">
      <alignment horizontal="right" vertical="center" shrinkToFit="1"/>
      <protection hidden="1"/>
    </xf>
    <xf numFmtId="0" fontId="8" fillId="4" borderId="6" xfId="5" applyFont="1" applyFill="1" applyBorder="1" applyAlignment="1" applyProtection="1">
      <alignment horizontal="right" vertical="center" shrinkToFit="1"/>
      <protection hidden="1"/>
    </xf>
    <xf numFmtId="0" fontId="24" fillId="4" borderId="5" xfId="5" applyFont="1" applyFill="1" applyBorder="1" applyAlignment="1" applyProtection="1">
      <alignment horizontal="center" vertical="center" shrinkToFit="1"/>
      <protection hidden="1"/>
    </xf>
    <xf numFmtId="0" fontId="24" fillId="4" borderId="6" xfId="5" applyFont="1" applyFill="1" applyBorder="1" applyAlignment="1" applyProtection="1">
      <alignment horizontal="center" vertical="center" shrinkToFit="1"/>
      <protection hidden="1"/>
    </xf>
    <xf numFmtId="0" fontId="24" fillId="4" borderId="7" xfId="5" applyFont="1" applyFill="1" applyBorder="1" applyAlignment="1" applyProtection="1">
      <alignment horizontal="center" vertical="center" shrinkToFit="1"/>
      <protection hidden="1"/>
    </xf>
    <xf numFmtId="0" fontId="8" fillId="4" borderId="7" xfId="5" applyFont="1" applyFill="1" applyBorder="1" applyAlignment="1" applyProtection="1">
      <alignment horizontal="right" vertical="center" shrinkToFit="1"/>
      <protection hidden="1"/>
    </xf>
    <xf numFmtId="178" fontId="8" fillId="4" borderId="1" xfId="5" applyNumberFormat="1" applyFont="1" applyFill="1" applyBorder="1" applyAlignment="1" applyProtection="1">
      <alignment horizontal="center" vertical="center" shrinkToFit="1"/>
      <protection hidden="1"/>
    </xf>
    <xf numFmtId="179" fontId="8" fillId="4" borderId="19" xfId="0" applyNumberFormat="1" applyFont="1" applyFill="1" applyBorder="1" applyAlignment="1" applyProtection="1">
      <alignment horizontal="right" vertical="center" shrinkToFit="1"/>
      <protection hidden="1"/>
    </xf>
    <xf numFmtId="179" fontId="8" fillId="4" borderId="20" xfId="0" applyNumberFormat="1" applyFont="1" applyFill="1" applyBorder="1" applyAlignment="1" applyProtection="1">
      <alignment horizontal="right" vertical="center" shrinkToFit="1"/>
      <protection hidden="1"/>
    </xf>
    <xf numFmtId="179" fontId="8" fillId="4" borderId="21" xfId="0" applyNumberFormat="1" applyFont="1" applyFill="1" applyBorder="1" applyAlignment="1" applyProtection="1">
      <alignment horizontal="right" vertical="center" shrinkToFit="1"/>
      <protection hidden="1"/>
    </xf>
    <xf numFmtId="179" fontId="8" fillId="4" borderId="5" xfId="0" applyNumberFormat="1" applyFont="1" applyFill="1" applyBorder="1" applyAlignment="1" applyProtection="1">
      <alignment horizontal="right" vertical="center" shrinkToFit="1"/>
      <protection hidden="1"/>
    </xf>
    <xf numFmtId="179" fontId="8" fillId="4" borderId="6" xfId="0" applyNumberFormat="1" applyFont="1" applyFill="1" applyBorder="1" applyAlignment="1" applyProtection="1">
      <alignment horizontal="right" vertical="center" shrinkToFit="1"/>
      <protection hidden="1"/>
    </xf>
    <xf numFmtId="179" fontId="8" fillId="4" borderId="7" xfId="0" applyNumberFormat="1" applyFont="1" applyFill="1" applyBorder="1" applyAlignment="1" applyProtection="1">
      <alignment horizontal="right" vertical="center" shrinkToFit="1"/>
      <protection hidden="1"/>
    </xf>
    <xf numFmtId="0" fontId="8" fillId="4" borderId="10" xfId="5" applyFont="1" applyFill="1" applyBorder="1" applyAlignment="1" applyProtection="1">
      <alignment horizontal="center" vertical="center" shrinkToFit="1"/>
      <protection hidden="1"/>
    </xf>
    <xf numFmtId="0" fontId="8" fillId="4" borderId="12" xfId="5" applyFont="1" applyFill="1" applyBorder="1" applyAlignment="1" applyProtection="1">
      <alignment horizontal="center" vertical="center" shrinkToFit="1"/>
      <protection hidden="1"/>
    </xf>
    <xf numFmtId="0" fontId="8" fillId="4" borderId="11" xfId="5" applyFont="1" applyFill="1" applyBorder="1" applyAlignment="1" applyProtection="1">
      <alignment horizontal="center" vertical="center" shrinkToFit="1"/>
      <protection hidden="1"/>
    </xf>
    <xf numFmtId="0" fontId="8" fillId="4" borderId="3" xfId="5" applyFont="1" applyFill="1" applyBorder="1" applyAlignment="1" applyProtection="1">
      <alignment horizontal="center" vertical="center" shrinkToFit="1"/>
      <protection hidden="1"/>
    </xf>
    <xf numFmtId="0" fontId="8" fillId="4" borderId="13" xfId="5" applyFont="1" applyFill="1" applyBorder="1" applyAlignment="1" applyProtection="1">
      <alignment horizontal="center" vertical="center" shrinkToFit="1"/>
      <protection hidden="1"/>
    </xf>
    <xf numFmtId="0" fontId="8" fillId="4" borderId="4" xfId="5" applyFont="1" applyFill="1" applyBorder="1" applyAlignment="1" applyProtection="1">
      <alignment horizontal="center" vertical="center" shrinkToFit="1"/>
      <protection hidden="1"/>
    </xf>
    <xf numFmtId="0" fontId="8" fillId="4" borderId="19" xfId="5" applyFont="1" applyFill="1" applyBorder="1" applyAlignment="1" applyProtection="1">
      <alignment horizontal="right" vertical="center" shrinkToFit="1"/>
      <protection hidden="1"/>
    </xf>
    <xf numFmtId="0" fontId="8" fillId="4" borderId="20" xfId="5" applyFont="1" applyFill="1" applyBorder="1" applyAlignment="1" applyProtection="1">
      <alignment horizontal="right" vertical="center" shrinkToFit="1"/>
      <protection hidden="1"/>
    </xf>
    <xf numFmtId="0" fontId="8" fillId="4" borderId="21" xfId="5" applyFont="1" applyFill="1" applyBorder="1" applyAlignment="1" applyProtection="1">
      <alignment horizontal="right" vertical="center" shrinkToFit="1"/>
      <protection hidden="1"/>
    </xf>
    <xf numFmtId="0" fontId="8" fillId="4" borderId="2" xfId="0" applyFont="1" applyFill="1" applyBorder="1" applyAlignment="1" applyProtection="1">
      <alignment horizontal="center" vertical="center" shrinkToFit="1"/>
      <protection hidden="1"/>
    </xf>
    <xf numFmtId="189" fontId="8" fillId="2" borderId="5" xfId="5" applyNumberFormat="1" applyFont="1" applyFill="1" applyBorder="1" applyAlignment="1" applyProtection="1">
      <alignment horizontal="left" vertical="center" shrinkToFit="1"/>
      <protection locked="0" hidden="1"/>
    </xf>
    <xf numFmtId="189" fontId="8" fillId="2" borderId="6" xfId="5" applyNumberFormat="1" applyFont="1" applyFill="1" applyBorder="1" applyAlignment="1" applyProtection="1">
      <alignment horizontal="left" vertical="center" shrinkToFit="1"/>
      <protection locked="0" hidden="1"/>
    </xf>
    <xf numFmtId="189" fontId="8" fillId="2" borderId="7" xfId="5" applyNumberFormat="1" applyFont="1" applyFill="1" applyBorder="1" applyAlignment="1" applyProtection="1">
      <alignment horizontal="left" vertical="center" shrinkToFit="1"/>
      <protection locked="0" hidden="1"/>
    </xf>
    <xf numFmtId="190" fontId="8" fillId="0" borderId="31" xfId="33" applyNumberFormat="1" applyFont="1" applyBorder="1" applyAlignment="1" applyProtection="1">
      <alignment horizontal="right" vertical="center" shrinkToFit="1"/>
      <protection hidden="1"/>
    </xf>
    <xf numFmtId="190" fontId="8" fillId="0" borderId="23" xfId="33" applyNumberFormat="1" applyFont="1" applyBorder="1" applyAlignment="1" applyProtection="1">
      <alignment horizontal="right" vertical="center" shrinkToFit="1"/>
      <protection hidden="1"/>
    </xf>
    <xf numFmtId="190" fontId="8" fillId="0" borderId="32" xfId="33" applyNumberFormat="1" applyFont="1" applyBorder="1" applyAlignment="1" applyProtection="1">
      <alignment horizontal="right" vertical="center" shrinkToFit="1"/>
      <protection hidden="1"/>
    </xf>
    <xf numFmtId="0" fontId="8" fillId="2" borderId="1" xfId="5" applyFont="1" applyFill="1" applyBorder="1" applyAlignment="1" applyProtection="1">
      <alignment horizontal="left" vertical="center" shrinkToFit="1"/>
      <protection locked="0" hidden="1"/>
    </xf>
    <xf numFmtId="0" fontId="8" fillId="4" borderId="8" xfId="5" applyFont="1" applyFill="1" applyBorder="1" applyAlignment="1" applyProtection="1">
      <alignment horizontal="center" vertical="center" shrinkToFit="1"/>
      <protection hidden="1"/>
    </xf>
    <xf numFmtId="0" fontId="8" fillId="4" borderId="0" xfId="5" applyFont="1" applyFill="1" applyAlignment="1" applyProtection="1">
      <alignment horizontal="center" vertical="center" shrinkToFit="1"/>
      <protection hidden="1"/>
    </xf>
    <xf numFmtId="0" fontId="8" fillId="4" borderId="9" xfId="5" applyFont="1" applyFill="1" applyBorder="1" applyAlignment="1" applyProtection="1">
      <alignment horizontal="center" vertical="center" shrinkToFit="1"/>
      <protection hidden="1"/>
    </xf>
    <xf numFmtId="187" fontId="8" fillId="0" borderId="14" xfId="5" applyNumberFormat="1" applyFont="1" applyBorder="1" applyAlignment="1" applyProtection="1">
      <alignment horizontal="right" vertical="center" shrinkToFit="1"/>
      <protection hidden="1"/>
    </xf>
    <xf numFmtId="194" fontId="8" fillId="0" borderId="14" xfId="33" applyNumberFormat="1" applyFont="1" applyFill="1" applyBorder="1" applyAlignment="1" applyProtection="1">
      <alignment horizontal="right" vertical="center" shrinkToFit="1"/>
      <protection hidden="1"/>
    </xf>
    <xf numFmtId="177" fontId="8" fillId="2" borderId="14" xfId="34" applyNumberFormat="1" applyFont="1" applyFill="1" applyBorder="1" applyAlignment="1" applyProtection="1">
      <alignment horizontal="right" vertical="center" shrinkToFit="1"/>
      <protection locked="0" hidden="1"/>
    </xf>
    <xf numFmtId="179" fontId="8" fillId="4" borderId="14" xfId="0" applyNumberFormat="1" applyFont="1" applyFill="1" applyBorder="1" applyAlignment="1" applyProtection="1">
      <alignment horizontal="center" vertical="center" shrinkToFit="1"/>
      <protection hidden="1"/>
    </xf>
    <xf numFmtId="2" fontId="29" fillId="0" borderId="13" xfId="5" applyNumberFormat="1" applyFont="1" applyBorder="1" applyAlignment="1" applyProtection="1">
      <alignment horizontal="left" vertical="center" shrinkToFit="1"/>
      <protection hidden="1"/>
    </xf>
    <xf numFmtId="192" fontId="35" fillId="0" borderId="0" xfId="5" applyNumberFormat="1" applyFont="1" applyAlignment="1" applyProtection="1">
      <alignment horizontal="left" vertical="center" wrapText="1" shrinkToFit="1"/>
      <protection hidden="1"/>
    </xf>
    <xf numFmtId="192" fontId="24" fillId="0" borderId="0" xfId="5" applyNumberFormat="1" applyFont="1" applyAlignment="1" applyProtection="1">
      <alignment horizontal="left" vertical="center" shrinkToFit="1"/>
      <protection hidden="1"/>
    </xf>
    <xf numFmtId="193" fontId="8" fillId="2" borderId="5" xfId="33" applyNumberFormat="1" applyFont="1" applyFill="1" applyBorder="1" applyAlignment="1" applyProtection="1">
      <alignment horizontal="center" vertical="center" shrinkToFit="1"/>
      <protection locked="0" hidden="1"/>
    </xf>
    <xf numFmtId="193" fontId="8" fillId="2" borderId="6" xfId="33" applyNumberFormat="1" applyFont="1" applyFill="1" applyBorder="1" applyAlignment="1" applyProtection="1">
      <alignment horizontal="center" vertical="center" shrinkToFit="1"/>
      <protection locked="0" hidden="1"/>
    </xf>
    <xf numFmtId="182" fontId="8" fillId="0" borderId="5" xfId="33" applyNumberFormat="1" applyFont="1" applyFill="1" applyBorder="1" applyAlignment="1" applyProtection="1">
      <alignment horizontal="center" vertical="center" shrinkToFit="1"/>
      <protection hidden="1"/>
    </xf>
    <xf numFmtId="182" fontId="8" fillId="0" borderId="6" xfId="33" applyNumberFormat="1" applyFont="1" applyFill="1" applyBorder="1" applyAlignment="1" applyProtection="1">
      <alignment horizontal="center" vertical="center" shrinkToFit="1"/>
      <protection hidden="1"/>
    </xf>
    <xf numFmtId="182" fontId="8" fillId="0" borderId="7" xfId="33" applyNumberFormat="1" applyFont="1" applyFill="1" applyBorder="1" applyAlignment="1" applyProtection="1">
      <alignment horizontal="center" vertical="center" shrinkToFit="1"/>
      <protection hidden="1"/>
    </xf>
    <xf numFmtId="2" fontId="32" fillId="0" borderId="0" xfId="5" applyNumberFormat="1" applyFont="1" applyAlignment="1" applyProtection="1">
      <alignment horizontal="left" vertical="center" shrinkToFit="1"/>
      <protection hidden="1"/>
    </xf>
    <xf numFmtId="0" fontId="8" fillId="0" borderId="0" xfId="0" applyFont="1" applyAlignment="1" applyProtection="1">
      <alignment horizontal="center" vertical="center"/>
      <protection hidden="1"/>
    </xf>
    <xf numFmtId="188" fontId="8" fillId="2" borderId="1" xfId="33" applyNumberFormat="1" applyFont="1" applyFill="1" applyBorder="1" applyAlignment="1" applyProtection="1">
      <alignment horizontal="center" vertical="center" shrinkToFit="1"/>
      <protection locked="0" hidden="1"/>
    </xf>
    <xf numFmtId="188" fontId="8" fillId="2" borderId="5" xfId="33" applyNumberFormat="1" applyFont="1" applyFill="1" applyBorder="1" applyAlignment="1" applyProtection="1">
      <alignment horizontal="center" vertical="center" shrinkToFit="1"/>
      <protection locked="0" hidden="1"/>
    </xf>
    <xf numFmtId="195" fontId="8" fillId="2" borderId="5" xfId="33" applyNumberFormat="1" applyFont="1" applyFill="1" applyBorder="1" applyAlignment="1" applyProtection="1">
      <alignment horizontal="center" vertical="center" shrinkToFit="1"/>
      <protection locked="0" hidden="1"/>
    </xf>
    <xf numFmtId="195" fontId="8" fillId="2" borderId="6" xfId="33" applyNumberFormat="1" applyFont="1" applyFill="1" applyBorder="1" applyAlignment="1" applyProtection="1">
      <alignment horizontal="center" vertical="center" shrinkToFit="1"/>
      <protection locked="0" hidden="1"/>
    </xf>
    <xf numFmtId="195" fontId="8" fillId="2" borderId="7" xfId="33" applyNumberFormat="1" applyFont="1" applyFill="1" applyBorder="1" applyAlignment="1" applyProtection="1">
      <alignment horizontal="center" vertical="center" shrinkToFit="1"/>
      <protection locked="0" hidden="1"/>
    </xf>
    <xf numFmtId="0" fontId="8" fillId="4" borderId="3" xfId="5" applyFont="1" applyFill="1" applyBorder="1" applyAlignment="1" applyProtection="1">
      <alignment horizontal="center" vertical="center" textRotation="255" shrinkToFit="1"/>
      <protection hidden="1"/>
    </xf>
    <xf numFmtId="0" fontId="8" fillId="4" borderId="13" xfId="5" applyFont="1" applyFill="1" applyBorder="1" applyAlignment="1" applyProtection="1">
      <alignment horizontal="center" vertical="center" textRotation="255" shrinkToFit="1"/>
      <protection hidden="1"/>
    </xf>
    <xf numFmtId="0" fontId="8" fillId="4" borderId="4" xfId="5" applyFont="1" applyFill="1" applyBorder="1" applyAlignment="1" applyProtection="1">
      <alignment horizontal="center" vertical="center" textRotation="255" shrinkToFit="1"/>
      <protection hidden="1"/>
    </xf>
    <xf numFmtId="0" fontId="8" fillId="4" borderId="8" xfId="5" applyFont="1" applyFill="1" applyBorder="1" applyAlignment="1" applyProtection="1">
      <alignment horizontal="center" vertical="center" textRotation="255" shrinkToFit="1"/>
      <protection hidden="1"/>
    </xf>
    <xf numFmtId="0" fontId="8" fillId="4" borderId="0" xfId="5" applyFont="1" applyFill="1" applyAlignment="1" applyProtection="1">
      <alignment horizontal="center" vertical="center" textRotation="255" shrinkToFit="1"/>
      <protection hidden="1"/>
    </xf>
    <xf numFmtId="0" fontId="8" fillId="4" borderId="9" xfId="5" applyFont="1" applyFill="1" applyBorder="1" applyAlignment="1" applyProtection="1">
      <alignment horizontal="center" vertical="center" textRotation="255" shrinkToFit="1"/>
      <protection hidden="1"/>
    </xf>
    <xf numFmtId="0" fontId="8" fillId="4" borderId="10" xfId="5" applyFont="1" applyFill="1" applyBorder="1" applyAlignment="1" applyProtection="1">
      <alignment horizontal="center" vertical="center" textRotation="255" shrinkToFit="1"/>
      <protection hidden="1"/>
    </xf>
    <xf numFmtId="0" fontId="8" fillId="4" borderId="12" xfId="5" applyFont="1" applyFill="1" applyBorder="1" applyAlignment="1" applyProtection="1">
      <alignment horizontal="center" vertical="center" textRotation="255" shrinkToFit="1"/>
      <protection hidden="1"/>
    </xf>
    <xf numFmtId="0" fontId="8" fillId="4" borderId="11" xfId="5" applyFont="1" applyFill="1" applyBorder="1" applyAlignment="1" applyProtection="1">
      <alignment horizontal="center" vertical="center" textRotation="255" shrinkToFit="1"/>
      <protection hidden="1"/>
    </xf>
    <xf numFmtId="178" fontId="8" fillId="4" borderId="18" xfId="5" applyNumberFormat="1" applyFont="1" applyFill="1" applyBorder="1" applyAlignment="1" applyProtection="1">
      <alignment horizontal="center" vertical="center" shrinkToFit="1"/>
      <protection hidden="1"/>
    </xf>
    <xf numFmtId="185" fontId="8" fillId="0" borderId="10" xfId="33" applyNumberFormat="1" applyFont="1" applyBorder="1" applyAlignment="1" applyProtection="1">
      <alignment horizontal="right" vertical="center" shrinkToFit="1"/>
      <protection hidden="1"/>
    </xf>
    <xf numFmtId="185" fontId="8" fillId="0" borderId="12" xfId="33" applyNumberFormat="1" applyFont="1" applyBorder="1" applyAlignment="1" applyProtection="1">
      <alignment horizontal="right" vertical="center" shrinkToFit="1"/>
      <protection hidden="1"/>
    </xf>
    <xf numFmtId="185" fontId="8" fillId="0" borderId="11" xfId="33" applyNumberFormat="1" applyFont="1" applyBorder="1" applyAlignment="1" applyProtection="1">
      <alignment horizontal="right" vertical="center" shrinkToFit="1"/>
      <protection hidden="1"/>
    </xf>
    <xf numFmtId="0" fontId="8" fillId="0" borderId="8" xfId="5" applyFont="1" applyBorder="1" applyAlignment="1" applyProtection="1">
      <alignment horizontal="center" vertical="center" shrinkToFit="1"/>
      <protection hidden="1"/>
    </xf>
    <xf numFmtId="0" fontId="8" fillId="0" borderId="0" xfId="5" applyFont="1" applyAlignment="1" applyProtection="1">
      <alignment horizontal="center" vertical="center" shrinkToFit="1"/>
      <protection hidden="1"/>
    </xf>
    <xf numFmtId="191" fontId="8" fillId="2" borderId="5" xfId="5" applyNumberFormat="1" applyFont="1" applyFill="1" applyBorder="1" applyAlignment="1" applyProtection="1">
      <alignment horizontal="center" vertical="center" shrinkToFit="1"/>
      <protection locked="0" hidden="1"/>
    </xf>
    <xf numFmtId="191" fontId="8" fillId="2" borderId="6" xfId="5" applyNumberFormat="1" applyFont="1" applyFill="1" applyBorder="1" applyAlignment="1" applyProtection="1">
      <alignment horizontal="center" vertical="center" shrinkToFit="1"/>
      <protection locked="0" hidden="1"/>
    </xf>
    <xf numFmtId="183" fontId="8" fillId="0" borderId="1" xfId="5" applyNumberFormat="1" applyFont="1" applyBorder="1" applyAlignment="1" applyProtection="1">
      <alignment horizontal="center" vertical="center" shrinkToFit="1"/>
      <protection hidden="1"/>
    </xf>
    <xf numFmtId="0" fontId="8" fillId="0" borderId="5" xfId="5" applyFont="1" applyBorder="1" applyAlignment="1" applyProtection="1">
      <alignment horizontal="left" vertical="center" shrinkToFit="1"/>
      <protection hidden="1"/>
    </xf>
    <xf numFmtId="0" fontId="8" fillId="0" borderId="6" xfId="5" applyFont="1" applyBorder="1" applyAlignment="1" applyProtection="1">
      <alignment horizontal="left" vertical="center" shrinkToFit="1"/>
      <protection hidden="1"/>
    </xf>
    <xf numFmtId="0" fontId="8" fillId="0" borderId="0" xfId="5" applyFont="1" applyAlignment="1" applyProtection="1">
      <alignment horizontal="center" vertical="center" wrapText="1"/>
      <protection hidden="1"/>
    </xf>
    <xf numFmtId="0" fontId="8" fillId="0" borderId="0" xfId="5" applyFont="1" applyAlignment="1" applyProtection="1">
      <alignment horizontal="center" vertical="center"/>
      <protection hidden="1"/>
    </xf>
    <xf numFmtId="186" fontId="20" fillId="0" borderId="0" xfId="5" applyNumberFormat="1" applyFont="1" applyAlignment="1" applyProtection="1">
      <alignment horizontal="right" vertical="center"/>
      <protection hidden="1"/>
    </xf>
    <xf numFmtId="187" fontId="8" fillId="2" borderId="1" xfId="5" applyNumberFormat="1" applyFont="1" applyFill="1" applyBorder="1" applyAlignment="1" applyProtection="1">
      <alignment horizontal="right" vertical="center" shrinkToFit="1"/>
      <protection locked="0" hidden="1"/>
    </xf>
    <xf numFmtId="177" fontId="8" fillId="0" borderId="14" xfId="34" applyNumberFormat="1" applyFont="1" applyFill="1" applyBorder="1" applyAlignment="1" applyProtection="1">
      <alignment horizontal="right" vertical="center" shrinkToFit="1"/>
      <protection hidden="1"/>
    </xf>
    <xf numFmtId="180" fontId="8" fillId="2" borderId="5" xfId="5" applyNumberFormat="1" applyFont="1" applyFill="1" applyBorder="1" applyAlignment="1" applyProtection="1">
      <alignment horizontal="left" vertical="center" shrinkToFit="1"/>
      <protection locked="0" hidden="1"/>
    </xf>
    <xf numFmtId="180" fontId="8" fillId="2" borderId="6" xfId="5" applyNumberFormat="1" applyFont="1" applyFill="1" applyBorder="1" applyAlignment="1" applyProtection="1">
      <alignment horizontal="left" vertical="center" shrinkToFit="1"/>
      <protection locked="0" hidden="1"/>
    </xf>
    <xf numFmtId="193" fontId="8" fillId="0" borderId="5" xfId="33" applyNumberFormat="1" applyFont="1" applyFill="1" applyBorder="1" applyAlignment="1" applyProtection="1">
      <alignment horizontal="center" vertical="center" shrinkToFit="1"/>
      <protection hidden="1"/>
    </xf>
    <xf numFmtId="193" fontId="8" fillId="0" borderId="6" xfId="33" applyNumberFormat="1" applyFont="1" applyFill="1" applyBorder="1" applyAlignment="1" applyProtection="1">
      <alignment horizontal="center" vertical="center" shrinkToFit="1"/>
      <protection hidden="1"/>
    </xf>
    <xf numFmtId="181" fontId="8" fillId="2" borderId="1" xfId="33" applyNumberFormat="1" applyFont="1" applyFill="1" applyBorder="1" applyAlignment="1" applyProtection="1">
      <alignment horizontal="center" vertical="center" shrinkToFit="1"/>
      <protection locked="0" hidden="1"/>
    </xf>
  </cellXfs>
  <cellStyles count="168">
    <cellStyle name="Excel Built-in Comma [0] 1" xfId="23" xr:uid="{00000000-0005-0000-0000-000000000000}"/>
    <cellStyle name="Excel Built-in Currency [0] 1" xfId="24" xr:uid="{00000000-0005-0000-0000-000001000000}"/>
    <cellStyle name="Excel Built-in Normal" xfId="25" xr:uid="{00000000-0005-0000-0000-000002000000}"/>
    <cellStyle name="Excel Built-in Normal 1" xfId="26" xr:uid="{00000000-0005-0000-0000-000003000000}"/>
    <cellStyle name="Excel Built-in Normal 1 2" xfId="27" xr:uid="{00000000-0005-0000-0000-000004000000}"/>
    <cellStyle name="Excel Built-in Normal 2" xfId="28" xr:uid="{00000000-0005-0000-0000-000005000000}"/>
    <cellStyle name="パーセント" xfId="34" builtinId="5"/>
    <cellStyle name="パーセント 2" xfId="6" xr:uid="{00000000-0005-0000-0000-000007000000}"/>
    <cellStyle name="パーセント 3" xfId="29" xr:uid="{00000000-0005-0000-0000-000008000000}"/>
    <cellStyle name="パーセント 3 2" xfId="54" xr:uid="{00000000-0005-0000-0000-000009000000}"/>
    <cellStyle name="パーセント 3 3" xfId="62" xr:uid="{00000000-0005-0000-0000-00000A000000}"/>
    <cellStyle name="パーセント 3 3 2" xfId="145" xr:uid="{00000000-0005-0000-0000-00000B000000}"/>
    <cellStyle name="パーセント 3 4" xfId="129" xr:uid="{00000000-0005-0000-0000-00000C000000}"/>
    <cellStyle name="パーセント 3 5" xfId="97" xr:uid="{00000000-0005-0000-0000-00000D000000}"/>
    <cellStyle name="パーセント 3 6" xfId="43" xr:uid="{00000000-0005-0000-0000-00000E000000}"/>
    <cellStyle name="パーセント 4" xfId="50" xr:uid="{00000000-0005-0000-0000-00000F000000}"/>
    <cellStyle name="パーセント 4 2" xfId="66" xr:uid="{00000000-0005-0000-0000-000010000000}"/>
    <cellStyle name="パーセント 4 2 2" xfId="149" xr:uid="{00000000-0005-0000-0000-000011000000}"/>
    <cellStyle name="パーセント 4 3" xfId="133" xr:uid="{00000000-0005-0000-0000-000012000000}"/>
    <cellStyle name="パーセント 4 4" xfId="100" xr:uid="{00000000-0005-0000-0000-000013000000}"/>
    <cellStyle name="パーセント 5" xfId="75" xr:uid="{00000000-0005-0000-0000-000014000000}"/>
    <cellStyle name="パーセント 5 2" xfId="158" xr:uid="{00000000-0005-0000-0000-000015000000}"/>
    <cellStyle name="パーセント 5 3" xfId="108" xr:uid="{00000000-0005-0000-0000-000016000000}"/>
    <cellStyle name="パーセント 6" xfId="84" xr:uid="{00000000-0005-0000-0000-000017000000}"/>
    <cellStyle name="パーセント 6 2" xfId="167" xr:uid="{00000000-0005-0000-0000-000018000000}"/>
    <cellStyle name="パーセント 6 3" xfId="117" xr:uid="{00000000-0005-0000-0000-000019000000}"/>
    <cellStyle name="パーセント 7" xfId="87" xr:uid="{00000000-0005-0000-0000-00001A000000}"/>
    <cellStyle name="パーセント 8" xfId="45" xr:uid="{00000000-0005-0000-0000-00001B000000}"/>
    <cellStyle name="ハイパーリンク 2" xfId="7" xr:uid="{00000000-0005-0000-0000-00001C000000}"/>
    <cellStyle name="ハイパーリンク 2 2" xfId="36" xr:uid="{00000000-0005-0000-0000-00001D000000}"/>
    <cellStyle name="桁区切り" xfId="33" builtinId="6"/>
    <cellStyle name="桁区切り 2" xfId="2" xr:uid="{00000000-0005-0000-0000-00001F000000}"/>
    <cellStyle name="桁区切り 2 2" xfId="22" xr:uid="{00000000-0005-0000-0000-000020000000}"/>
    <cellStyle name="桁区切り 2 3" xfId="48" xr:uid="{00000000-0005-0000-0000-000021000000}"/>
    <cellStyle name="桁区切り 2 4" xfId="38" xr:uid="{00000000-0005-0000-0000-000022000000}"/>
    <cellStyle name="桁区切り 3" xfId="8" xr:uid="{00000000-0005-0000-0000-000023000000}"/>
    <cellStyle name="桁区切り 4" xfId="21" xr:uid="{00000000-0005-0000-0000-000024000000}"/>
    <cellStyle name="桁区切り 4 2" xfId="55" xr:uid="{00000000-0005-0000-0000-000025000000}"/>
    <cellStyle name="桁区切り 4 2 2" xfId="70" xr:uid="{00000000-0005-0000-0000-000026000000}"/>
    <cellStyle name="桁区切り 4 2 2 2" xfId="153" xr:uid="{00000000-0005-0000-0000-000027000000}"/>
    <cellStyle name="桁区切り 4 2 3" xfId="137" xr:uid="{00000000-0005-0000-0000-000028000000}"/>
    <cellStyle name="桁区切り 4 2 4" xfId="104" xr:uid="{00000000-0005-0000-0000-000029000000}"/>
    <cellStyle name="桁区切り 4 3" xfId="79" xr:uid="{00000000-0005-0000-0000-00002A000000}"/>
    <cellStyle name="桁区切り 4 3 2" xfId="162" xr:uid="{00000000-0005-0000-0000-00002B000000}"/>
    <cellStyle name="桁区切り 4 3 3" xfId="112" xr:uid="{00000000-0005-0000-0000-00002C000000}"/>
    <cellStyle name="桁区切り 4 4" xfId="63" xr:uid="{00000000-0005-0000-0000-00002D000000}"/>
    <cellStyle name="桁区切り 4 4 2" xfId="146" xr:uid="{00000000-0005-0000-0000-00002E000000}"/>
    <cellStyle name="桁区切り 4 4 3" xfId="121" xr:uid="{00000000-0005-0000-0000-00002F000000}"/>
    <cellStyle name="桁区切り 4 5" xfId="92" xr:uid="{00000000-0005-0000-0000-000030000000}"/>
    <cellStyle name="桁区切り 4 6" xfId="130" xr:uid="{00000000-0005-0000-0000-000031000000}"/>
    <cellStyle name="桁区切り 5" xfId="32" xr:uid="{00000000-0005-0000-0000-000032000000}"/>
    <cellStyle name="桁区切り 6" xfId="49" xr:uid="{00000000-0005-0000-0000-000033000000}"/>
    <cellStyle name="桁区切り 6 2" xfId="65" xr:uid="{00000000-0005-0000-0000-000034000000}"/>
    <cellStyle name="桁区切り 6 2 2" xfId="148" xr:uid="{00000000-0005-0000-0000-000035000000}"/>
    <cellStyle name="桁区切り 6 3" xfId="132" xr:uid="{00000000-0005-0000-0000-000036000000}"/>
    <cellStyle name="桁区切り 6 4" xfId="99" xr:uid="{00000000-0005-0000-0000-000037000000}"/>
    <cellStyle name="桁区切り 7" xfId="74" xr:uid="{00000000-0005-0000-0000-000038000000}"/>
    <cellStyle name="桁区切り 7 2" xfId="157" xr:uid="{00000000-0005-0000-0000-000039000000}"/>
    <cellStyle name="桁区切り 7 3" xfId="107" xr:uid="{00000000-0005-0000-0000-00003A000000}"/>
    <cellStyle name="桁区切り 8" xfId="83" xr:uid="{00000000-0005-0000-0000-00003B000000}"/>
    <cellStyle name="桁区切り 8 2" xfId="166" xr:uid="{00000000-0005-0000-0000-00003C000000}"/>
    <cellStyle name="桁区切り 8 3" xfId="116" xr:uid="{00000000-0005-0000-0000-00003D000000}"/>
    <cellStyle name="桁区切り 9" xfId="86" xr:uid="{00000000-0005-0000-0000-00003E000000}"/>
    <cellStyle name="通貨 2" xfId="9" xr:uid="{00000000-0005-0000-0000-00003F000000}"/>
    <cellStyle name="通貨 2 2" xfId="51" xr:uid="{00000000-0005-0000-0000-000040000000}"/>
    <cellStyle name="通貨 2 2 2" xfId="67" xr:uid="{00000000-0005-0000-0000-000041000000}"/>
    <cellStyle name="通貨 2 2 2 2" xfId="150" xr:uid="{00000000-0005-0000-0000-000042000000}"/>
    <cellStyle name="通貨 2 2 3" xfId="134" xr:uid="{00000000-0005-0000-0000-000043000000}"/>
    <cellStyle name="通貨 2 2 4" xfId="101" xr:uid="{00000000-0005-0000-0000-000044000000}"/>
    <cellStyle name="通貨 2 3" xfId="76" xr:uid="{00000000-0005-0000-0000-000045000000}"/>
    <cellStyle name="通貨 2 3 2" xfId="159" xr:uid="{00000000-0005-0000-0000-000046000000}"/>
    <cellStyle name="通貨 2 3 3" xfId="109" xr:uid="{00000000-0005-0000-0000-000047000000}"/>
    <cellStyle name="通貨 2 4" xfId="57" xr:uid="{00000000-0005-0000-0000-000048000000}"/>
    <cellStyle name="通貨 2 4 2" xfId="140" xr:uid="{00000000-0005-0000-0000-000049000000}"/>
    <cellStyle name="通貨 2 4 3" xfId="118" xr:uid="{00000000-0005-0000-0000-00004A000000}"/>
    <cellStyle name="通貨 2 5" xfId="88" xr:uid="{00000000-0005-0000-0000-00004B000000}"/>
    <cellStyle name="通貨 2 6" xfId="124" xr:uid="{00000000-0005-0000-0000-00004C000000}"/>
    <cellStyle name="標準" xfId="0" builtinId="0"/>
    <cellStyle name="標準 10" xfId="42" xr:uid="{00000000-0005-0000-0000-00004E000000}"/>
    <cellStyle name="標準 10 2" xfId="61" xr:uid="{00000000-0005-0000-0000-00004F000000}"/>
    <cellStyle name="標準 10 2 2" xfId="144" xr:uid="{00000000-0005-0000-0000-000050000000}"/>
    <cellStyle name="標準 10 3" xfId="128" xr:uid="{00000000-0005-0000-0000-000051000000}"/>
    <cellStyle name="標準 10 4" xfId="96" xr:uid="{00000000-0005-0000-0000-000052000000}"/>
    <cellStyle name="標準 11" xfId="46" xr:uid="{00000000-0005-0000-0000-000053000000}"/>
    <cellStyle name="標準 11 2" xfId="64" xr:uid="{00000000-0005-0000-0000-000054000000}"/>
    <cellStyle name="標準 11 2 2" xfId="147" xr:uid="{00000000-0005-0000-0000-000055000000}"/>
    <cellStyle name="標準 11 3" xfId="131" xr:uid="{00000000-0005-0000-0000-000056000000}"/>
    <cellStyle name="標準 11 4" xfId="98" xr:uid="{00000000-0005-0000-0000-000057000000}"/>
    <cellStyle name="標準 12" xfId="73" xr:uid="{00000000-0005-0000-0000-000058000000}"/>
    <cellStyle name="標準 12 2" xfId="156" xr:uid="{00000000-0005-0000-0000-000059000000}"/>
    <cellStyle name="標準 12 3" xfId="106" xr:uid="{00000000-0005-0000-0000-00005A000000}"/>
    <cellStyle name="標準 13" xfId="82" xr:uid="{00000000-0005-0000-0000-00005B000000}"/>
    <cellStyle name="標準 13 2" xfId="165" xr:uid="{00000000-0005-0000-0000-00005C000000}"/>
    <cellStyle name="標準 13 3" xfId="115" xr:uid="{00000000-0005-0000-0000-00005D000000}"/>
    <cellStyle name="標準 14" xfId="85" xr:uid="{00000000-0005-0000-0000-00005E000000}"/>
    <cellStyle name="標準 2" xfId="3" xr:uid="{00000000-0005-0000-0000-00005F000000}"/>
    <cellStyle name="標準 2 2" xfId="10" xr:uid="{00000000-0005-0000-0000-000060000000}"/>
    <cellStyle name="標準 2 2 2" xfId="11" xr:uid="{00000000-0005-0000-0000-000061000000}"/>
    <cellStyle name="標準 2 2 3" xfId="37" xr:uid="{00000000-0005-0000-0000-000062000000}"/>
    <cellStyle name="標準 2 2 3 2" xfId="81" xr:uid="{00000000-0005-0000-0000-000063000000}"/>
    <cellStyle name="標準 2 2 3 2 2" xfId="164" xr:uid="{00000000-0005-0000-0000-000064000000}"/>
    <cellStyle name="標準 2 2 3 2 3" xfId="114" xr:uid="{00000000-0005-0000-0000-000065000000}"/>
    <cellStyle name="標準 2 2 3 3" xfId="72" xr:uid="{00000000-0005-0000-0000-000066000000}"/>
    <cellStyle name="標準 2 2 3 3 2" xfId="155" xr:uid="{00000000-0005-0000-0000-000067000000}"/>
    <cellStyle name="標準 2 2 3 3 3" xfId="123" xr:uid="{00000000-0005-0000-0000-000068000000}"/>
    <cellStyle name="標準 2 2 3 4" xfId="93" xr:uid="{00000000-0005-0000-0000-000069000000}"/>
    <cellStyle name="標準 2 2 3 5" xfId="139" xr:uid="{00000000-0005-0000-0000-00006A000000}"/>
    <cellStyle name="標準 2 3" xfId="12" xr:uid="{00000000-0005-0000-0000-00006B000000}"/>
    <cellStyle name="標準 2 3 2" xfId="13" xr:uid="{00000000-0005-0000-0000-00006C000000}"/>
    <cellStyle name="標準 2 3 2 2" xfId="19" xr:uid="{00000000-0005-0000-0000-00006D000000}"/>
    <cellStyle name="標準 2 4" xfId="14" xr:uid="{00000000-0005-0000-0000-00006E000000}"/>
    <cellStyle name="標準 2 5" xfId="15" xr:uid="{00000000-0005-0000-0000-00006F000000}"/>
    <cellStyle name="標準 2 6" xfId="35" xr:uid="{00000000-0005-0000-0000-000070000000}"/>
    <cellStyle name="標準 2 7" xfId="39" xr:uid="{00000000-0005-0000-0000-000071000000}"/>
    <cellStyle name="標準 2_システム要件表_0201" xfId="44" xr:uid="{00000000-0005-0000-0000-000072000000}"/>
    <cellStyle name="標準 3" xfId="1" xr:uid="{00000000-0005-0000-0000-000073000000}"/>
    <cellStyle name="標準 3 2" xfId="30" xr:uid="{00000000-0005-0000-0000-000074000000}"/>
    <cellStyle name="標準 3 3" xfId="47" xr:uid="{00000000-0005-0000-0000-000075000000}"/>
    <cellStyle name="標準 3 4" xfId="40" xr:uid="{00000000-0005-0000-0000-000076000000}"/>
    <cellStyle name="標準 4" xfId="4" xr:uid="{00000000-0005-0000-0000-000077000000}"/>
    <cellStyle name="標準 4 2" xfId="95" xr:uid="{00000000-0005-0000-0000-000078000000}"/>
    <cellStyle name="標準 4 3" xfId="94" xr:uid="{00000000-0005-0000-0000-000079000000}"/>
    <cellStyle name="標準 5" xfId="16" xr:uid="{00000000-0005-0000-0000-00007A000000}"/>
    <cellStyle name="標準 6" xfId="17" xr:uid="{00000000-0005-0000-0000-00007B000000}"/>
    <cellStyle name="標準 6 2" xfId="52" xr:uid="{00000000-0005-0000-0000-00007C000000}"/>
    <cellStyle name="標準 6 2 2" xfId="68" xr:uid="{00000000-0005-0000-0000-00007D000000}"/>
    <cellStyle name="標準 6 2 2 2" xfId="151" xr:uid="{00000000-0005-0000-0000-00007E000000}"/>
    <cellStyle name="標準 6 2 3" xfId="135" xr:uid="{00000000-0005-0000-0000-00007F000000}"/>
    <cellStyle name="標準 6 2 4" xfId="102" xr:uid="{00000000-0005-0000-0000-000080000000}"/>
    <cellStyle name="標準 6 3" xfId="77" xr:uid="{00000000-0005-0000-0000-000081000000}"/>
    <cellStyle name="標準 6 3 2" xfId="160" xr:uid="{00000000-0005-0000-0000-000082000000}"/>
    <cellStyle name="標準 6 3 3" xfId="110" xr:uid="{00000000-0005-0000-0000-000083000000}"/>
    <cellStyle name="標準 6 4" xfId="58" xr:uid="{00000000-0005-0000-0000-000084000000}"/>
    <cellStyle name="標準 6 4 2" xfId="141" xr:uid="{00000000-0005-0000-0000-000085000000}"/>
    <cellStyle name="標準 6 4 3" xfId="119" xr:uid="{00000000-0005-0000-0000-000086000000}"/>
    <cellStyle name="標準 6 5" xfId="89" xr:uid="{00000000-0005-0000-0000-000087000000}"/>
    <cellStyle name="標準 6 6" xfId="125" xr:uid="{00000000-0005-0000-0000-000088000000}"/>
    <cellStyle name="標準 63" xfId="31" xr:uid="{00000000-0005-0000-0000-000089000000}"/>
    <cellStyle name="標準 7" xfId="5" xr:uid="{00000000-0005-0000-0000-00008A000000}"/>
    <cellStyle name="標準 7 2" xfId="41" xr:uid="{00000000-0005-0000-0000-00008B000000}"/>
    <cellStyle name="標準 8" xfId="18" xr:uid="{00000000-0005-0000-0000-00008C000000}"/>
    <cellStyle name="標準 8 2" xfId="53" xr:uid="{00000000-0005-0000-0000-00008D000000}"/>
    <cellStyle name="標準 8 2 2" xfId="69" xr:uid="{00000000-0005-0000-0000-00008E000000}"/>
    <cellStyle name="標準 8 2 2 2" xfId="152" xr:uid="{00000000-0005-0000-0000-00008F000000}"/>
    <cellStyle name="標準 8 2 3" xfId="136" xr:uid="{00000000-0005-0000-0000-000090000000}"/>
    <cellStyle name="標準 8 2 4" xfId="103" xr:uid="{00000000-0005-0000-0000-000091000000}"/>
    <cellStyle name="標準 8 3" xfId="78" xr:uid="{00000000-0005-0000-0000-000092000000}"/>
    <cellStyle name="標準 8 3 2" xfId="161" xr:uid="{00000000-0005-0000-0000-000093000000}"/>
    <cellStyle name="標準 8 3 3" xfId="111" xr:uid="{00000000-0005-0000-0000-000094000000}"/>
    <cellStyle name="標準 8 4" xfId="59" xr:uid="{00000000-0005-0000-0000-000095000000}"/>
    <cellStyle name="標準 8 4 2" xfId="142" xr:uid="{00000000-0005-0000-0000-000096000000}"/>
    <cellStyle name="標準 8 4 3" xfId="120" xr:uid="{00000000-0005-0000-0000-000097000000}"/>
    <cellStyle name="標準 8 5" xfId="90" xr:uid="{00000000-0005-0000-0000-000098000000}"/>
    <cellStyle name="標準 8 6" xfId="126" xr:uid="{00000000-0005-0000-0000-000099000000}"/>
    <cellStyle name="標準 9" xfId="20" xr:uid="{00000000-0005-0000-0000-00009A000000}"/>
    <cellStyle name="標準 9 2" xfId="56" xr:uid="{00000000-0005-0000-0000-00009B000000}"/>
    <cellStyle name="標準 9 2 2" xfId="71" xr:uid="{00000000-0005-0000-0000-00009C000000}"/>
    <cellStyle name="標準 9 2 2 2" xfId="154" xr:uid="{00000000-0005-0000-0000-00009D000000}"/>
    <cellStyle name="標準 9 2 3" xfId="138" xr:uid="{00000000-0005-0000-0000-00009E000000}"/>
    <cellStyle name="標準 9 2 4" xfId="105" xr:uid="{00000000-0005-0000-0000-00009F000000}"/>
    <cellStyle name="標準 9 3" xfId="80" xr:uid="{00000000-0005-0000-0000-0000A0000000}"/>
    <cellStyle name="標準 9 3 2" xfId="163" xr:uid="{00000000-0005-0000-0000-0000A1000000}"/>
    <cellStyle name="標準 9 3 3" xfId="113" xr:uid="{00000000-0005-0000-0000-0000A2000000}"/>
    <cellStyle name="標準 9 4" xfId="60" xr:uid="{00000000-0005-0000-0000-0000A3000000}"/>
    <cellStyle name="標準 9 4 2" xfId="143" xr:uid="{00000000-0005-0000-0000-0000A4000000}"/>
    <cellStyle name="標準 9 4 3" xfId="122" xr:uid="{00000000-0005-0000-0000-0000A5000000}"/>
    <cellStyle name="標準 9 5" xfId="91" xr:uid="{00000000-0005-0000-0000-0000A6000000}"/>
    <cellStyle name="標準 9 6" xfId="127" xr:uid="{00000000-0005-0000-0000-0000A7000000}"/>
  </cellStyles>
  <dxfs count="9">
    <dxf>
      <font>
        <color theme="0" tint="-0.24994659260841701"/>
      </font>
    </dxf>
    <dxf>
      <fill>
        <patternFill>
          <bgColor rgb="FFFFFFCC"/>
        </patternFill>
      </fill>
    </dxf>
    <dxf>
      <font>
        <color theme="0" tint="-0.14996795556505021"/>
      </font>
    </dxf>
    <dxf>
      <fill>
        <patternFill>
          <bgColor theme="0" tint="-0.14996795556505021"/>
        </patternFill>
      </fill>
    </dxf>
    <dxf>
      <font>
        <color theme="0" tint="-0.24994659260841701"/>
      </font>
    </dxf>
    <dxf>
      <font>
        <color theme="0" tint="-0.24994659260841701"/>
      </font>
    </dxf>
    <dxf>
      <fill>
        <patternFill>
          <bgColor rgb="FFFFFFCC"/>
        </patternFill>
      </fill>
    </dxf>
    <dxf>
      <font>
        <color theme="0" tint="-0.24994659260841701"/>
      </font>
    </dxf>
    <dxf>
      <font>
        <color theme="0" tint="-0.24994659260841701"/>
      </font>
    </dxf>
  </dxfs>
  <tableStyles count="0" defaultTableStyle="TableStyleMedium2" defaultPivotStyle="PivotStyleLight16"/>
  <colors>
    <mruColors>
      <color rgb="FFFFFFCC"/>
      <color rgb="FF0000FF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 /><Relationship Id="rId3" Type="http://schemas.openxmlformats.org/officeDocument/2006/relationships/worksheet" Target="worksheets/sheet3.xml" /><Relationship Id="rId7" Type="http://schemas.openxmlformats.org/officeDocument/2006/relationships/styles" Target="styles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theme" Target="theme/theme1.xml" /><Relationship Id="rId5" Type="http://schemas.openxmlformats.org/officeDocument/2006/relationships/externalLink" Target="externalLinks/externalLink2.xml" /><Relationship Id="rId4" Type="http://schemas.openxmlformats.org/officeDocument/2006/relationships/externalLink" Target="externalLinks/externalLink1.xml" /><Relationship Id="rId9" Type="http://schemas.openxmlformats.org/officeDocument/2006/relationships/calcChain" Target="calcChain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44</xdr:col>
      <xdr:colOff>168089</xdr:colOff>
      <xdr:row>18</xdr:row>
      <xdr:rowOff>189380</xdr:rowOff>
    </xdr:from>
    <xdr:to>
      <xdr:col>54</xdr:col>
      <xdr:colOff>261099</xdr:colOff>
      <xdr:row>30</xdr:row>
      <xdr:rowOff>45384</xdr:rowOff>
    </xdr:to>
    <xdr:sp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7552765" y="4492439"/>
          <a:ext cx="7007040" cy="233250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計算方法①</a:t>
          </a:r>
          <a:r>
            <a:rPr kumimoji="1" lang="ja-JP" altLang="en-US" sz="11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</a:t>
          </a:r>
          <a:r>
            <a:rPr kumimoji="1" lang="ja-JP" altLang="en-US" sz="1100" b="1" u="sng">
              <a:latin typeface="ＭＳ 明朝" panose="02020609040205080304" pitchFamily="17" charset="-128"/>
              <a:ea typeface="ＭＳ 明朝" panose="02020609040205080304" pitchFamily="17" charset="-128"/>
            </a:rPr>
            <a:t>→定格</a:t>
          </a:r>
          <a:r>
            <a:rPr kumimoji="1" lang="en-US" altLang="ja-JP" sz="1100" b="1" u="sng">
              <a:latin typeface="ＭＳ 明朝" panose="02020609040205080304" pitchFamily="17" charset="-128"/>
              <a:ea typeface="ＭＳ 明朝" panose="02020609040205080304" pitchFamily="17" charset="-128"/>
            </a:rPr>
            <a:t>COP/</a:t>
          </a:r>
          <a:r>
            <a:rPr kumimoji="1" lang="ja-JP" altLang="en-US" sz="1100" b="1" u="sng">
              <a:latin typeface="ＭＳ 明朝" panose="02020609040205080304" pitchFamily="17" charset="-128"/>
              <a:ea typeface="ＭＳ 明朝" panose="02020609040205080304" pitchFamily="17" charset="-128"/>
            </a:rPr>
            <a:t>平均負荷率を用いる</a:t>
          </a:r>
          <a:endParaRPr kumimoji="1" lang="en-US" altLang="ja-JP" sz="1100" b="1" u="sng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　</a:t>
          </a:r>
          <a:r>
            <a:rPr lang="ja-JP" altLang="en-US" sz="1100" b="0" i="0" u="none" strike="noStrike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定格冷凍能力</a:t>
          </a:r>
          <a:r>
            <a:rPr lang="ja-JP" altLang="en-US">
              <a:latin typeface="ＭＳ 明朝" panose="02020609040205080304" pitchFamily="17" charset="-128"/>
              <a:ea typeface="ＭＳ 明朝" panose="02020609040205080304" pitchFamily="17" charset="-128"/>
            </a:rPr>
            <a:t> </a:t>
          </a:r>
          <a:r>
            <a:rPr lang="en-US" altLang="ja-JP" sz="1100" b="0" i="0" u="sng" strike="noStrike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÷</a:t>
          </a:r>
          <a:r>
            <a:rPr lang="ja-JP" altLang="en-US" sz="1100" b="0" i="0" u="sng" strike="noStrike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定格</a:t>
          </a:r>
          <a:r>
            <a:rPr lang="en-US" altLang="ja-JP" sz="1100" b="0" i="0" u="sng" strike="noStrike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COP</a:t>
          </a:r>
          <a:r>
            <a:rPr lang="en-US" altLang="ja-JP" u="sng">
              <a:latin typeface="ＭＳ 明朝" panose="02020609040205080304" pitchFamily="17" charset="-128"/>
              <a:ea typeface="ＭＳ 明朝" panose="02020609040205080304" pitchFamily="17" charset="-128"/>
            </a:rPr>
            <a:t> </a:t>
          </a:r>
          <a:r>
            <a:rPr lang="en-US" altLang="ja-JP" sz="1100" b="0" i="0" u="none" strike="noStrike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×</a:t>
          </a:r>
          <a:r>
            <a:rPr lang="ja-JP" altLang="en-US" sz="1100" b="0" i="0" u="none" strike="noStrike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稼働時間</a:t>
          </a:r>
          <a:r>
            <a:rPr lang="ja-JP" altLang="en-US">
              <a:latin typeface="ＭＳ 明朝" panose="02020609040205080304" pitchFamily="17" charset="-128"/>
              <a:ea typeface="ＭＳ 明朝" panose="02020609040205080304" pitchFamily="17" charset="-128"/>
            </a:rPr>
            <a:t> </a:t>
          </a:r>
          <a:r>
            <a:rPr lang="en-US" altLang="ja-JP" u="sng">
              <a:latin typeface="ＭＳ 明朝" panose="02020609040205080304" pitchFamily="17" charset="-128"/>
              <a:ea typeface="ＭＳ 明朝" panose="02020609040205080304" pitchFamily="17" charset="-128"/>
            </a:rPr>
            <a:t>×</a:t>
          </a:r>
          <a:r>
            <a:rPr lang="ja-JP" altLang="en-US" u="sng">
              <a:latin typeface="ＭＳ 明朝" panose="02020609040205080304" pitchFamily="17" charset="-128"/>
              <a:ea typeface="ＭＳ 明朝" panose="02020609040205080304" pitchFamily="17" charset="-128"/>
            </a:rPr>
            <a:t>平均負荷率</a:t>
          </a:r>
          <a:r>
            <a:rPr lang="ja-JP" altLang="en-US" u="sng" baseline="0">
              <a:latin typeface="ＭＳ 明朝" panose="02020609040205080304" pitchFamily="17" charset="-128"/>
              <a:ea typeface="ＭＳ 明朝" panose="02020609040205080304" pitchFamily="17" charset="-128"/>
            </a:rPr>
            <a:t> </a:t>
          </a:r>
          <a:r>
            <a:rPr lang="en-US" altLang="ja-JP" sz="1100" b="0" i="0" u="none" strike="noStrike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×</a:t>
          </a:r>
          <a:r>
            <a:rPr lang="ja-JP" altLang="en-US" sz="1100" b="0" i="0" u="none" strike="noStrike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台数</a:t>
          </a:r>
          <a:r>
            <a:rPr lang="ja-JP" altLang="en-US">
              <a:latin typeface="ＭＳ 明朝" panose="02020609040205080304" pitchFamily="17" charset="-128"/>
              <a:ea typeface="ＭＳ 明朝" panose="02020609040205080304" pitchFamily="17" charset="-128"/>
            </a:rPr>
            <a:t> </a:t>
          </a:r>
          <a:endParaRPr lang="en-US" altLang="ja-JP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計算方法</a:t>
          </a:r>
          <a:r>
            <a:rPr kumimoji="1" lang="ja-JP" altLang="en-US" sz="11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②　</a:t>
          </a:r>
          <a:r>
            <a:rPr kumimoji="1" lang="ja-JP" altLang="en-US" sz="1100" b="1" u="sng">
              <a:latin typeface="ＭＳ 明朝" panose="02020609040205080304" pitchFamily="17" charset="-128"/>
              <a:ea typeface="ＭＳ 明朝" panose="02020609040205080304" pitchFamily="17" charset="-128"/>
            </a:rPr>
            <a:t>→</a:t>
          </a:r>
          <a:r>
            <a:rPr kumimoji="1" lang="en-US" altLang="ja-JP" sz="1100" b="1" u="sng">
              <a:latin typeface="ＭＳ 明朝" panose="02020609040205080304" pitchFamily="17" charset="-128"/>
              <a:ea typeface="ＭＳ 明朝" panose="02020609040205080304" pitchFamily="17" charset="-128"/>
            </a:rPr>
            <a:t>IPLV</a:t>
          </a:r>
          <a:r>
            <a:rPr kumimoji="1" lang="ja-JP" altLang="en-US" sz="1100" b="1" u="sng">
              <a:latin typeface="ＭＳ 明朝" panose="02020609040205080304" pitchFamily="17" charset="-128"/>
              <a:ea typeface="ＭＳ 明朝" panose="02020609040205080304" pitchFamily="17" charset="-128"/>
            </a:rPr>
            <a:t>を用いる</a:t>
          </a:r>
          <a:endParaRPr kumimoji="1" lang="en-US" altLang="ja-JP" sz="1100" b="1" u="sng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　</a:t>
          </a:r>
          <a:r>
            <a:rPr kumimoji="1" lang="ja-JP" altLang="ja-JP" sz="1100" b="0" i="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</a:t>
          </a:r>
          <a:r>
            <a:rPr lang="ja-JP" altLang="ja-JP" sz="1100" b="0" i="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定格冷凍能力</a:t>
          </a:r>
          <a:r>
            <a:rPr lang="ja-JP" altLang="ja-JP" sz="11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 </a:t>
          </a:r>
          <a:r>
            <a:rPr lang="en-US" altLang="ja-JP" sz="1100" b="0" i="0" u="sng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÷IPLV</a:t>
          </a:r>
          <a:r>
            <a:rPr lang="en-US" altLang="ja-JP" sz="1100" u="sng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 </a:t>
          </a:r>
          <a:r>
            <a:rPr lang="en-US" altLang="ja-JP" sz="1100" b="0" i="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×</a:t>
          </a:r>
          <a:r>
            <a:rPr lang="ja-JP" altLang="ja-JP" sz="1100" b="0" i="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稼働時間</a:t>
          </a:r>
          <a:r>
            <a:rPr lang="en-US" altLang="ja-JP" sz="1100" b="0" i="0" baseline="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 </a:t>
          </a:r>
          <a:r>
            <a:rPr lang="en-US" altLang="ja-JP" sz="110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×</a:t>
          </a:r>
          <a:r>
            <a:rPr lang="ja-JP" altLang="ja-JP" sz="110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平均負荷率</a:t>
          </a:r>
          <a:r>
            <a:rPr lang="ja-JP" altLang="ja-JP" sz="1100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altLang="ja-JP" sz="1100" b="0" i="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×</a:t>
          </a:r>
          <a:r>
            <a:rPr lang="ja-JP" altLang="ja-JP" sz="1100" b="0" i="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台数</a:t>
          </a:r>
          <a:endParaRPr lang="en-US" altLang="ja-JP" sz="1100" b="0" i="0">
            <a:solidFill>
              <a:schemeClr val="dk1"/>
            </a:solidFill>
            <a:effectLst/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altLang="ja-JP" sz="1100" b="0" i="0">
            <a:solidFill>
              <a:schemeClr val="dk1"/>
            </a:solidFill>
            <a:effectLst/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1100" b="0" i="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※COP</a:t>
          </a:r>
          <a:r>
            <a:rPr lang="ja-JP" altLang="en-US" sz="1100" b="0" i="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、</a:t>
          </a:r>
          <a:r>
            <a:rPr lang="en-US" altLang="ja-JP" sz="1100" b="0" i="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IPLV</a:t>
          </a:r>
          <a:r>
            <a:rPr lang="ja-JP" altLang="en-US" sz="1100" b="0" i="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値→既存はテーブルの値を用いる。導入予定はカタログ値とする。</a:t>
          </a:r>
          <a:endParaRPr lang="ja-JP" altLang="ja-JP">
            <a:effectLst/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44</xdr:col>
      <xdr:colOff>208428</xdr:colOff>
      <xdr:row>4</xdr:row>
      <xdr:rowOff>84605</xdr:rowOff>
    </xdr:from>
    <xdr:to>
      <xdr:col>49</xdr:col>
      <xdr:colOff>454474</xdr:colOff>
      <xdr:row>17</xdr:row>
      <xdr:rowOff>127187</xdr:rowOff>
    </xdr:to>
    <xdr:grpSp>
      <xdr:nvGrpSpPr>
        <xdr:cNvPr id="19" name="グループ化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GrpSpPr/>
      </xdr:nvGrpSpPr>
      <xdr:grpSpPr>
        <a:xfrm>
          <a:off x="6933078" y="1926105"/>
          <a:ext cx="3827446" cy="2550832"/>
          <a:chOff x="8411134" y="5429810"/>
          <a:chExt cx="4022429" cy="2552700"/>
        </a:xfrm>
      </xdr:grpSpPr>
      <xdr:sp textlink="">
        <xdr:nvSpPr>
          <xdr:cNvPr id="23" name="正方形/長方形 22">
            <a:extLst>
              <a:ext uri="{FF2B5EF4-FFF2-40B4-BE49-F238E27FC236}">
                <a16:creationId xmlns:a16="http://schemas.microsoft.com/office/drawing/2014/main" id="{00000000-0008-0000-0000-000017000000}"/>
              </a:ext>
            </a:extLst>
          </xdr:cNvPr>
          <xdr:cNvSpPr/>
        </xdr:nvSpPr>
        <xdr:spPr>
          <a:xfrm>
            <a:off x="8411134" y="5429810"/>
            <a:ext cx="4022429" cy="2552700"/>
          </a:xfrm>
          <a:prstGeom prst="rect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grpSp>
        <xdr:nvGrpSpPr>
          <xdr:cNvPr id="2" name="グループ化 1">
            <a:extLst>
              <a:ext uri="{FF2B5EF4-FFF2-40B4-BE49-F238E27FC236}">
                <a16:creationId xmlns:a16="http://schemas.microsoft.com/office/drawing/2014/main" id="{00000000-0008-0000-0000-000002000000}"/>
              </a:ext>
            </a:extLst>
          </xdr:cNvPr>
          <xdr:cNvGrpSpPr/>
        </xdr:nvGrpSpPr>
        <xdr:grpSpPr>
          <a:xfrm>
            <a:off x="8457513" y="5775593"/>
            <a:ext cx="3896663" cy="2044005"/>
            <a:chOff x="3465377" y="2033845"/>
            <a:chExt cx="3396650" cy="1611741"/>
          </a:xfrm>
        </xdr:grpSpPr>
        <xdr:sp textlink="">
          <xdr:nvSpPr>
            <xdr:cNvPr id="3" name="フローチャート : 判断 2">
              <a:extLst>
                <a:ext uri="{FF2B5EF4-FFF2-40B4-BE49-F238E27FC236}">
                  <a16:creationId xmlns:a16="http://schemas.microsoft.com/office/drawing/2014/main" id="{00000000-0008-0000-0000-000003000000}"/>
                </a:ext>
              </a:extLst>
            </xdr:cNvPr>
            <xdr:cNvSpPr/>
          </xdr:nvSpPr>
          <xdr:spPr>
            <a:xfrm>
              <a:off x="3581891" y="2663915"/>
              <a:ext cx="1395154" cy="450050"/>
            </a:xfrm>
            <a:prstGeom prst="flowChartDecision">
              <a:avLst/>
            </a:prstGeom>
            <a:solidFill>
              <a:schemeClr val="bg1"/>
            </a:solidFill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lIns="36000" tIns="36000" rIns="36000" bIns="36000" rtlCol="0" anchor="ctr"/>
            <a:lstStyle>
              <a:defPPr>
                <a:defRPr lang="ja-JP"/>
              </a:defPPr>
              <a:lvl1pPr marL="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kumimoji="1" lang="ja-JP" altLang="en-US" sz="700">
                  <a:solidFill>
                    <a:schemeClr val="tx1"/>
                  </a:solidFill>
                  <a:latin typeface="Meiryo UI" panose="020B0604030504040204" pitchFamily="50" charset="-128"/>
                  <a:ea typeface="Meiryo UI" panose="020B0604030504040204" pitchFamily="50" charset="-128"/>
                  <a:cs typeface="Meiryo UI" panose="020B0604030504040204" pitchFamily="50" charset="-128"/>
                </a:rPr>
                <a:t>既設機の稼働時間が</a:t>
              </a:r>
              <a:r>
                <a:rPr kumimoji="1" lang="en-US" altLang="ja-JP" sz="700">
                  <a:solidFill>
                    <a:schemeClr val="tx1"/>
                  </a:solidFill>
                  <a:latin typeface="Meiryo UI" panose="020B0604030504040204" pitchFamily="50" charset="-128"/>
                  <a:ea typeface="Meiryo UI" panose="020B0604030504040204" pitchFamily="50" charset="-128"/>
                  <a:cs typeface="Meiryo UI" panose="020B0604030504040204" pitchFamily="50" charset="-128"/>
                </a:rPr>
                <a:t>1500</a:t>
              </a:r>
              <a:r>
                <a:rPr kumimoji="1" lang="ja-JP" altLang="en-US" sz="700">
                  <a:solidFill>
                    <a:schemeClr val="tx1"/>
                  </a:solidFill>
                  <a:latin typeface="Meiryo UI" panose="020B0604030504040204" pitchFamily="50" charset="-128"/>
                  <a:ea typeface="Meiryo UI" panose="020B0604030504040204" pitchFamily="50" charset="-128"/>
                  <a:cs typeface="Meiryo UI" panose="020B0604030504040204" pitchFamily="50" charset="-128"/>
                </a:rPr>
                <a:t>時間以上</a:t>
              </a:r>
            </a:p>
          </xdr:txBody>
        </xdr:sp>
        <xdr:sp textlink="">
          <xdr:nvSpPr>
            <xdr:cNvPr id="4" name="フローチャート : 判断 3">
              <a:extLst>
                <a:ext uri="{FF2B5EF4-FFF2-40B4-BE49-F238E27FC236}">
                  <a16:creationId xmlns:a16="http://schemas.microsoft.com/office/drawing/2014/main" id="{00000000-0008-0000-0000-000004000000}"/>
                </a:ext>
              </a:extLst>
            </xdr:cNvPr>
            <xdr:cNvSpPr/>
          </xdr:nvSpPr>
          <xdr:spPr>
            <a:xfrm>
              <a:off x="3581175" y="2033845"/>
              <a:ext cx="1395870" cy="450050"/>
            </a:xfrm>
            <a:prstGeom prst="flowChartDecision">
              <a:avLst/>
            </a:prstGeom>
            <a:solidFill>
              <a:schemeClr val="bg1"/>
            </a:solidFill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lIns="36000" tIns="36000" rIns="36000" bIns="36000" rtlCol="0" anchor="ctr"/>
            <a:lstStyle>
              <a:defPPr>
                <a:defRPr lang="ja-JP"/>
              </a:defPPr>
              <a:lvl1pPr marL="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kumimoji="1" lang="ja-JP" altLang="en-US" sz="700">
                  <a:solidFill>
                    <a:schemeClr val="tx1"/>
                  </a:solidFill>
                  <a:latin typeface="Meiryo UI" panose="020B0604030504040204" pitchFamily="50" charset="-128"/>
                  <a:ea typeface="Meiryo UI" panose="020B0604030504040204" pitchFamily="50" charset="-128"/>
                  <a:cs typeface="Meiryo UI" panose="020B0604030504040204" pitchFamily="50" charset="-128"/>
                </a:rPr>
                <a:t>更新機が</a:t>
              </a:r>
              <a:endParaRPr kumimoji="1" lang="en-US" altLang="ja-JP" sz="700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endParaRPr>
            </a:p>
            <a:p>
              <a:pPr algn="ctr"/>
              <a:r>
                <a:rPr kumimoji="1" lang="ja-JP" altLang="en-US" sz="700">
                  <a:solidFill>
                    <a:schemeClr val="tx1"/>
                  </a:solidFill>
                  <a:latin typeface="Meiryo UI" panose="020B0604030504040204" pitchFamily="50" charset="-128"/>
                  <a:ea typeface="Meiryo UI" panose="020B0604030504040204" pitchFamily="50" charset="-128"/>
                  <a:cs typeface="Meiryo UI" panose="020B0604030504040204" pitchFamily="50" charset="-128"/>
                </a:rPr>
                <a:t>インバータ</a:t>
              </a:r>
            </a:p>
          </xdr:txBody>
        </xdr:sp>
        <xdr:cxnSp macro="">
          <xdr:nvCxnSpPr>
            <xdr:cNvPr id="5" name="直線コネクタ 4">
              <a:extLst>
                <a:ext uri="{FF2B5EF4-FFF2-40B4-BE49-F238E27FC236}">
                  <a16:creationId xmlns:a16="http://schemas.microsoft.com/office/drawing/2014/main" id="{00000000-0008-0000-0000-000005000000}"/>
                </a:ext>
              </a:extLst>
            </xdr:cNvPr>
            <xdr:cNvCxnSpPr>
              <a:stCxn id="3" idx="2"/>
              <a:endCxn id="6" idx="0"/>
            </xdr:cNvCxnSpPr>
          </xdr:nvCxnSpPr>
          <xdr:spPr>
            <a:xfrm>
              <a:off x="4279468" y="3113965"/>
              <a:ext cx="346" cy="225025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sp textlink="">
          <xdr:nvSpPr>
            <xdr:cNvPr id="6" name="テキスト ボックス 13">
              <a:extLst>
                <a:ext uri="{FF2B5EF4-FFF2-40B4-BE49-F238E27FC236}">
                  <a16:creationId xmlns:a16="http://schemas.microsoft.com/office/drawing/2014/main" id="{00000000-0008-0000-0000-000006000000}"/>
                </a:ext>
              </a:extLst>
            </xdr:cNvPr>
            <xdr:cNvSpPr txBox="1"/>
          </xdr:nvSpPr>
          <xdr:spPr>
            <a:xfrm>
              <a:off x="3465377" y="3338990"/>
              <a:ext cx="1628875" cy="306596"/>
            </a:xfrm>
            <a:prstGeom prst="rect">
              <a:avLst/>
            </a:prstGeom>
            <a:solidFill>
              <a:schemeClr val="bg1"/>
            </a:solidFill>
            <a:ln w="9525">
              <a:solidFill>
                <a:schemeClr val="tx1"/>
              </a:solidFill>
            </a:ln>
          </xdr:spPr>
          <xdr:txBody>
            <a:bodyPr wrap="square" rtlCol="0">
              <a:spAutoFit/>
            </a:bodyPr>
            <a:lstStyle>
              <a:defPPr>
                <a:defRPr lang="ja-JP"/>
              </a:defPPr>
              <a:lvl1pPr marL="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kumimoji="1" lang="ja-JP" altLang="en-US" sz="700">
                  <a:latin typeface="Meiryo UI" panose="020B0604030504040204" pitchFamily="50" charset="-128"/>
                  <a:ea typeface="Meiryo UI" panose="020B0604030504040204" pitchFamily="50" charset="-128"/>
                  <a:cs typeface="Meiryo UI" panose="020B0604030504040204" pitchFamily="50" charset="-128"/>
                </a:rPr>
                <a:t>計算方法②　既設機、更新機共に</a:t>
              </a:r>
              <a:endParaRPr kumimoji="1" lang="en-US" altLang="ja-JP" sz="700"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endParaRPr>
            </a:p>
            <a:p>
              <a:pPr algn="ctr"/>
              <a:r>
                <a:rPr kumimoji="1" lang="ja-JP" altLang="en-US" sz="700">
                  <a:latin typeface="Meiryo UI" panose="020B0604030504040204" pitchFamily="50" charset="-128"/>
                  <a:ea typeface="Meiryo UI" panose="020B0604030504040204" pitchFamily="50" charset="-128"/>
                  <a:cs typeface="Meiryo UI" panose="020B0604030504040204" pitchFamily="50" charset="-128"/>
                </a:rPr>
                <a:t>ＩＰＬＶで計算</a:t>
              </a:r>
            </a:p>
          </xdr:txBody>
        </xdr:sp>
        <xdr:cxnSp macro="">
          <xdr:nvCxnSpPr>
            <xdr:cNvPr id="7" name="直線コネクタ 6">
              <a:extLst>
                <a:ext uri="{FF2B5EF4-FFF2-40B4-BE49-F238E27FC236}">
                  <a16:creationId xmlns:a16="http://schemas.microsoft.com/office/drawing/2014/main" id="{00000000-0008-0000-0000-000007000000}"/>
                </a:ext>
              </a:extLst>
            </xdr:cNvPr>
            <xdr:cNvCxnSpPr>
              <a:stCxn id="4" idx="2"/>
              <a:endCxn id="3" idx="0"/>
            </xdr:cNvCxnSpPr>
          </xdr:nvCxnSpPr>
          <xdr:spPr>
            <a:xfrm>
              <a:off x="4279110" y="2483895"/>
              <a:ext cx="358" cy="180020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sp textlink="">
          <xdr:nvSpPr>
            <xdr:cNvPr id="8" name="テキスト ボックス 25">
              <a:extLst>
                <a:ext uri="{FF2B5EF4-FFF2-40B4-BE49-F238E27FC236}">
                  <a16:creationId xmlns:a16="http://schemas.microsoft.com/office/drawing/2014/main" id="{00000000-0008-0000-0000-000008000000}"/>
                </a:ext>
              </a:extLst>
            </xdr:cNvPr>
            <xdr:cNvSpPr txBox="1"/>
          </xdr:nvSpPr>
          <xdr:spPr>
            <a:xfrm>
              <a:off x="5202071" y="3338990"/>
              <a:ext cx="1659956" cy="306596"/>
            </a:xfrm>
            <a:prstGeom prst="rect">
              <a:avLst/>
            </a:prstGeom>
            <a:solidFill>
              <a:schemeClr val="bg1"/>
            </a:solidFill>
            <a:ln w="9525">
              <a:solidFill>
                <a:schemeClr val="tx1"/>
              </a:solidFill>
            </a:ln>
          </xdr:spPr>
          <xdr:txBody>
            <a:bodyPr wrap="square" rtlCol="0">
              <a:spAutoFit/>
            </a:bodyPr>
            <a:lstStyle>
              <a:defPPr>
                <a:defRPr lang="ja-JP"/>
              </a:defPPr>
              <a:lvl1pPr marL="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kumimoji="1" lang="ja-JP" altLang="en-US" sz="700">
                  <a:latin typeface="Meiryo UI" panose="020B0604030504040204" pitchFamily="50" charset="-128"/>
                  <a:ea typeface="Meiryo UI" panose="020B0604030504040204" pitchFamily="50" charset="-128"/>
                  <a:cs typeface="Meiryo UI" panose="020B0604030504040204" pitchFamily="50" charset="-128"/>
                </a:rPr>
                <a:t>計算方法①　既設機、更新機共に</a:t>
              </a:r>
              <a:endParaRPr kumimoji="1" lang="en-US" altLang="ja-JP" sz="700"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endParaRPr>
            </a:p>
            <a:p>
              <a:pPr algn="ctr"/>
              <a:r>
                <a:rPr kumimoji="1" lang="ja-JP" altLang="en-US" sz="700">
                  <a:latin typeface="Meiryo UI" panose="020B0604030504040204" pitchFamily="50" charset="-128"/>
                  <a:ea typeface="Meiryo UI" panose="020B0604030504040204" pitchFamily="50" charset="-128"/>
                  <a:cs typeface="Meiryo UI" panose="020B0604030504040204" pitchFamily="50" charset="-128"/>
                </a:rPr>
                <a:t>ＣＯＰで計算</a:t>
              </a:r>
            </a:p>
          </xdr:txBody>
        </xdr:sp>
        <xdr:cxnSp macro="">
          <xdr:nvCxnSpPr>
            <xdr:cNvPr id="9" name="カギ線コネクタ 8">
              <a:extLst>
                <a:ext uri="{FF2B5EF4-FFF2-40B4-BE49-F238E27FC236}">
                  <a16:creationId xmlns:a16="http://schemas.microsoft.com/office/drawing/2014/main" id="{00000000-0008-0000-0000-000009000000}"/>
                </a:ext>
              </a:extLst>
            </xdr:cNvPr>
            <xdr:cNvCxnSpPr>
              <a:stCxn id="4" idx="3"/>
              <a:endCxn id="8" idx="0"/>
            </xdr:cNvCxnSpPr>
          </xdr:nvCxnSpPr>
          <xdr:spPr>
            <a:xfrm>
              <a:off x="4977045" y="2258870"/>
              <a:ext cx="1055004" cy="1080120"/>
            </a:xfrm>
            <a:prstGeom prst="bentConnector2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0" name="カギ線コネクタ 9">
              <a:extLst>
                <a:ext uri="{FF2B5EF4-FFF2-40B4-BE49-F238E27FC236}">
                  <a16:creationId xmlns:a16="http://schemas.microsoft.com/office/drawing/2014/main" id="{00000000-0008-0000-0000-00000A000000}"/>
                </a:ext>
              </a:extLst>
            </xdr:cNvPr>
            <xdr:cNvCxnSpPr>
              <a:stCxn id="3" idx="3"/>
              <a:endCxn id="8" idx="0"/>
            </xdr:cNvCxnSpPr>
          </xdr:nvCxnSpPr>
          <xdr:spPr>
            <a:xfrm>
              <a:off x="4977045" y="2888940"/>
              <a:ext cx="1055004" cy="450050"/>
            </a:xfrm>
            <a:prstGeom prst="bentConnector2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sp textlink="">
          <xdr:nvSpPr>
            <xdr:cNvPr id="11" name="テキスト ボックス 30">
              <a:extLst>
                <a:ext uri="{FF2B5EF4-FFF2-40B4-BE49-F238E27FC236}">
                  <a16:creationId xmlns:a16="http://schemas.microsoft.com/office/drawing/2014/main" id="{00000000-0008-0000-0000-00000B000000}"/>
                </a:ext>
              </a:extLst>
            </xdr:cNvPr>
            <xdr:cNvSpPr txBox="1"/>
          </xdr:nvSpPr>
          <xdr:spPr>
            <a:xfrm>
              <a:off x="4842031" y="2229105"/>
              <a:ext cx="360040" cy="200055"/>
            </a:xfrm>
            <a:prstGeom prst="rect">
              <a:avLst/>
            </a:prstGeom>
            <a:noFill/>
            <a:ln>
              <a:noFill/>
            </a:ln>
          </xdr:spPr>
          <xdr:txBody>
            <a:bodyPr wrap="square" rtlCol="0">
              <a:spAutoFit/>
            </a:bodyPr>
            <a:lstStyle>
              <a:defPPr>
                <a:defRPr lang="ja-JP"/>
              </a:defPPr>
              <a:lvl1pPr marL="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kumimoji="1" lang="en-US" altLang="ja-JP" sz="700">
                  <a:latin typeface="Meiryo UI" panose="020B0604030504040204" pitchFamily="50" charset="-128"/>
                  <a:ea typeface="Meiryo UI" panose="020B0604030504040204" pitchFamily="50" charset="-128"/>
                  <a:cs typeface="Meiryo UI" panose="020B0604030504040204" pitchFamily="50" charset="-128"/>
                </a:rPr>
                <a:t>NO</a:t>
              </a:r>
              <a:endParaRPr kumimoji="1" lang="ja-JP" altLang="en-US" sz="700"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endParaRPr>
            </a:p>
          </xdr:txBody>
        </xdr:sp>
        <xdr:sp textlink="">
          <xdr:nvSpPr>
            <xdr:cNvPr id="12" name="テキスト ボックス 32">
              <a:extLst>
                <a:ext uri="{FF2B5EF4-FFF2-40B4-BE49-F238E27FC236}">
                  <a16:creationId xmlns:a16="http://schemas.microsoft.com/office/drawing/2014/main" id="{00000000-0008-0000-0000-00000C000000}"/>
                </a:ext>
              </a:extLst>
            </xdr:cNvPr>
            <xdr:cNvSpPr txBox="1"/>
          </xdr:nvSpPr>
          <xdr:spPr>
            <a:xfrm>
              <a:off x="3919428" y="2438890"/>
              <a:ext cx="482214" cy="241075"/>
            </a:xfrm>
            <a:prstGeom prst="rect">
              <a:avLst/>
            </a:prstGeom>
            <a:noFill/>
            <a:ln>
              <a:noFill/>
            </a:ln>
          </xdr:spPr>
          <xdr:txBody>
            <a:bodyPr wrap="square" rtlCol="0">
              <a:spAutoFit/>
            </a:bodyPr>
            <a:lstStyle>
              <a:defPPr>
                <a:defRPr lang="ja-JP"/>
              </a:defPPr>
              <a:lvl1pPr marL="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kumimoji="1" lang="en-US" altLang="ja-JP" sz="700">
                  <a:latin typeface="Meiryo UI" panose="020B0604030504040204" pitchFamily="50" charset="-128"/>
                  <a:ea typeface="Meiryo UI" panose="020B0604030504040204" pitchFamily="50" charset="-128"/>
                  <a:cs typeface="Meiryo UI" panose="020B0604030504040204" pitchFamily="50" charset="-128"/>
                </a:rPr>
                <a:t>YES</a:t>
              </a:r>
              <a:endParaRPr kumimoji="1" lang="ja-JP" altLang="en-US" sz="700"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endParaRPr>
            </a:p>
          </xdr:txBody>
        </xdr:sp>
        <xdr:sp textlink="">
          <xdr:nvSpPr>
            <xdr:cNvPr id="13" name="テキスト ボックス 33">
              <a:extLst>
                <a:ext uri="{FF2B5EF4-FFF2-40B4-BE49-F238E27FC236}">
                  <a16:creationId xmlns:a16="http://schemas.microsoft.com/office/drawing/2014/main" id="{00000000-0008-0000-0000-00000D000000}"/>
                </a:ext>
              </a:extLst>
            </xdr:cNvPr>
            <xdr:cNvSpPr txBox="1"/>
          </xdr:nvSpPr>
          <xdr:spPr>
            <a:xfrm>
              <a:off x="3919070" y="3049355"/>
              <a:ext cx="502360" cy="241075"/>
            </a:xfrm>
            <a:prstGeom prst="rect">
              <a:avLst/>
            </a:prstGeom>
            <a:noFill/>
            <a:ln>
              <a:noFill/>
            </a:ln>
          </xdr:spPr>
          <xdr:txBody>
            <a:bodyPr wrap="square" rtlCol="0">
              <a:spAutoFit/>
            </a:bodyPr>
            <a:lstStyle>
              <a:defPPr>
                <a:defRPr lang="ja-JP"/>
              </a:defPPr>
              <a:lvl1pPr marL="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kumimoji="1" lang="en-US" altLang="ja-JP" sz="700">
                  <a:latin typeface="Meiryo UI" panose="020B0604030504040204" pitchFamily="50" charset="-128"/>
                  <a:ea typeface="Meiryo UI" panose="020B0604030504040204" pitchFamily="50" charset="-128"/>
                  <a:cs typeface="Meiryo UI" panose="020B0604030504040204" pitchFamily="50" charset="-128"/>
                </a:rPr>
                <a:t>YES</a:t>
              </a:r>
              <a:endParaRPr kumimoji="1" lang="ja-JP" altLang="en-US" sz="700"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endParaRPr>
            </a:p>
          </xdr:txBody>
        </xdr:sp>
        <xdr:sp textlink="">
          <xdr:nvSpPr>
            <xdr:cNvPr id="14" name="テキスト ボックス 34">
              <a:extLst>
                <a:ext uri="{FF2B5EF4-FFF2-40B4-BE49-F238E27FC236}">
                  <a16:creationId xmlns:a16="http://schemas.microsoft.com/office/drawing/2014/main" id="{00000000-0008-0000-0000-00000E000000}"/>
                </a:ext>
              </a:extLst>
            </xdr:cNvPr>
            <xdr:cNvSpPr txBox="1"/>
          </xdr:nvSpPr>
          <xdr:spPr>
            <a:xfrm>
              <a:off x="4842030" y="2866726"/>
              <a:ext cx="360040" cy="200055"/>
            </a:xfrm>
            <a:prstGeom prst="rect">
              <a:avLst/>
            </a:prstGeom>
            <a:noFill/>
            <a:ln>
              <a:noFill/>
            </a:ln>
          </xdr:spPr>
          <xdr:txBody>
            <a:bodyPr wrap="square" rtlCol="0">
              <a:spAutoFit/>
            </a:bodyPr>
            <a:lstStyle>
              <a:defPPr>
                <a:defRPr lang="ja-JP"/>
              </a:defPPr>
              <a:lvl1pPr marL="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kumimoji="1" lang="en-US" altLang="ja-JP" sz="700">
                  <a:latin typeface="Meiryo UI" panose="020B0604030504040204" pitchFamily="50" charset="-128"/>
                  <a:ea typeface="Meiryo UI" panose="020B0604030504040204" pitchFamily="50" charset="-128"/>
                  <a:cs typeface="Meiryo UI" panose="020B0604030504040204" pitchFamily="50" charset="-128"/>
                </a:rPr>
                <a:t>NO</a:t>
              </a:r>
              <a:endParaRPr kumimoji="1" lang="ja-JP" altLang="en-US" sz="700"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endParaRPr>
            </a:p>
          </xdr:txBody>
        </xdr:sp>
      </xdr:grpSp>
    </xdr:grpSp>
    <xdr:clientData/>
  </xdr:twoCellAnchor>
  <xdr:oneCellAnchor>
    <xdr:from>
      <xdr:col>0</xdr:col>
      <xdr:colOff>66675</xdr:colOff>
      <xdr:row>0</xdr:row>
      <xdr:rowOff>388207</xdr:rowOff>
    </xdr:from>
    <xdr:ext cx="6431282" cy="1103187"/>
    <xdr:sp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66675" y="388207"/>
          <a:ext cx="6431282" cy="1103187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>
          <a:spAutoFit/>
        </a:bodyPr>
        <a:lstStyle/>
        <a:p>
          <a:r>
            <a:rPr kumimoji="1" lang="ja-JP" altLang="en-US" sz="1100">
              <a:solidFill>
                <a:srgbClr val="FF0000"/>
              </a:solidFill>
            </a:rPr>
            <a:t>本シートは、エネルギー使用量を簡易的に計算するための申請サポートツールです。本ファイルを使用したことにより利用者に生じた損害に関しては、当団体は一切の責任を負わないものとします。</a:t>
          </a:r>
          <a:endParaRPr kumimoji="1" lang="en-US" altLang="ja-JP" sz="1100">
            <a:solidFill>
              <a:srgbClr val="FF0000"/>
            </a:solidFill>
          </a:endParaRPr>
        </a:p>
        <a:p>
          <a:endParaRPr kumimoji="1" lang="en-US" altLang="ja-JP" sz="600">
            <a:solidFill>
              <a:srgbClr val="FF0000"/>
            </a:solidFill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なお、</a:t>
          </a:r>
          <a:r>
            <a:rPr kumimoji="1" lang="ja-JP" altLang="en-US" sz="1100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本シートは「令和６年度補正予算 省エネルギー投資促進・需要構造転換支援事業費補助金（</a:t>
          </a:r>
          <a:r>
            <a:rPr kumimoji="1" lang="en-US" altLang="ja-JP" sz="1100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Ⅰ</a:t>
          </a:r>
          <a:r>
            <a:rPr kumimoji="1" lang="ja-JP" altLang="en-US" sz="1100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）工場・事業場型」のうち指定設備を導入する場合、又は「令和６年度補正予算 省エネルギー投資促進支援事業費補助金</a:t>
          </a:r>
          <a:r>
            <a:rPr kumimoji="1" lang="en-US" altLang="ja-JP" sz="1100" u="sng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(Ⅲ)</a:t>
          </a:r>
          <a:r>
            <a:rPr kumimoji="1" lang="ja-JP" altLang="en-US" sz="1100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設備単位型」でのみ利用できます。</a:t>
          </a:r>
          <a:endParaRPr kumimoji="1" lang="en-US" altLang="ja-JP" sz="1100" u="sng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oneCellAnchor>
  <xdr:oneCellAnchor>
    <xdr:from>
      <xdr:col>30</xdr:col>
      <xdr:colOff>114862</xdr:colOff>
      <xdr:row>0</xdr:row>
      <xdr:rowOff>91142</xdr:rowOff>
    </xdr:from>
    <xdr:ext cx="598241" cy="264560"/>
    <xdr:sp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8018CB4E-0239-4829-A229-3F255DCED4F0}"/>
            </a:ext>
          </a:extLst>
        </xdr:cNvPr>
        <xdr:cNvSpPr txBox="1"/>
      </xdr:nvSpPr>
      <xdr:spPr>
        <a:xfrm>
          <a:off x="6166038" y="91142"/>
          <a:ext cx="59824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100"/>
            <a:t>Ver.1.0</a:t>
          </a:r>
          <a:endParaRPr kumimoji="1" lang="ja-JP" altLang="en-US" sz="1100"/>
        </a:p>
      </xdr:txBody>
    </xdr:sp>
    <xdr:clientData/>
  </xdr:oneCellAnchor>
  <xdr:twoCellAnchor>
    <xdr:from>
      <xdr:col>34</xdr:col>
      <xdr:colOff>57151</xdr:colOff>
      <xdr:row>0</xdr:row>
      <xdr:rowOff>44450</xdr:rowOff>
    </xdr:from>
    <xdr:to>
      <xdr:col>43</xdr:col>
      <xdr:colOff>600076</xdr:colOff>
      <xdr:row>1</xdr:row>
      <xdr:rowOff>171077</xdr:rowOff>
    </xdr:to>
    <xdr:sp textlink="">
      <xdr:nvSpPr>
        <xdr:cNvPr id="20" name="吹き出し: 四角形 19">
          <a:extLst>
            <a:ext uri="{FF2B5EF4-FFF2-40B4-BE49-F238E27FC236}">
              <a16:creationId xmlns:a16="http://schemas.microsoft.com/office/drawing/2014/main" id="{A53FF20B-C3A7-4B59-8036-B566D271D7FB}"/>
            </a:ext>
          </a:extLst>
        </xdr:cNvPr>
        <xdr:cNvSpPr/>
      </xdr:nvSpPr>
      <xdr:spPr>
        <a:xfrm>
          <a:off x="6772276" y="44450"/>
          <a:ext cx="7048500" cy="564777"/>
        </a:xfrm>
        <a:prstGeom prst="wedgeRectCallout">
          <a:avLst>
            <a:gd name="adj1" fmla="val -30955"/>
            <a:gd name="adj2" fmla="val 38338"/>
          </a:avLst>
        </a:prstGeom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最終的に非表示にする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63500</xdr:colOff>
      <xdr:row>0</xdr:row>
      <xdr:rowOff>391569</xdr:rowOff>
    </xdr:from>
    <xdr:ext cx="6431282" cy="1103187"/>
    <xdr:sp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63500" y="391569"/>
          <a:ext cx="6431282" cy="1103187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>
          <a:spAutoFit/>
        </a:bodyPr>
        <a:lstStyle/>
        <a:p>
          <a:r>
            <a:rPr kumimoji="1" lang="ja-JP" altLang="en-US" sz="1100">
              <a:solidFill>
                <a:srgbClr val="FF0000"/>
              </a:solidFill>
            </a:rPr>
            <a:t>本シートは、エネルギー使用量を簡易的に計算するための申請サポートツールです。本ファイルを使用したことにより利用者に生じた損害に関しては、当団体は一切の責任を負わないものとします。</a:t>
          </a:r>
          <a:endParaRPr kumimoji="1" lang="en-US" altLang="ja-JP" sz="1100">
            <a:solidFill>
              <a:srgbClr val="FF0000"/>
            </a:solidFill>
          </a:endParaRPr>
        </a:p>
        <a:p>
          <a:endParaRPr kumimoji="1" lang="en-US" altLang="ja-JP" sz="600">
            <a:solidFill>
              <a:srgbClr val="FF0000"/>
            </a:solidFill>
          </a:endParaRPr>
        </a:p>
        <a:p>
          <a:pPr eaLnBrk="1" fontAlgn="auto" latinLnBrk="0" hangingPunct="1"/>
          <a:r>
            <a:rPr kumimoji="1" lang="ja-JP" altLang="ja-JP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なお、</a:t>
          </a:r>
          <a:r>
            <a:rPr kumimoji="1" lang="ja-JP" altLang="ja-JP" sz="1100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本シートは</a:t>
          </a:r>
          <a:r>
            <a:rPr kumimoji="1" lang="ja-JP" altLang="en-US" sz="1100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「令和６年度補正予算 省エネルギー投資促進・需要構造転換支援事業費補助金（</a:t>
          </a:r>
          <a:r>
            <a:rPr kumimoji="1" lang="en-US" altLang="ja-JP" sz="1100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Ⅰ</a:t>
          </a:r>
          <a:r>
            <a:rPr kumimoji="1" lang="ja-JP" altLang="en-US" sz="1100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）工場・事業場型」のうち指定設備を導入する場合、又は</a:t>
          </a:r>
          <a:r>
            <a:rPr kumimoji="1" lang="ja-JP" altLang="en-US" sz="1100" b="0" i="0" u="sng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「令和６年度補正予算 省エネルギー投資促進支援事業費補助金</a:t>
          </a:r>
          <a:r>
            <a:rPr kumimoji="1" lang="en-US" altLang="ja-JP" sz="1100" b="0" i="0" u="sng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ea"/>
              <a:ea typeface="+mn-ea"/>
              <a:cs typeface="+mn-cs"/>
            </a:rPr>
            <a:t>(Ⅲ)</a:t>
          </a:r>
          <a:r>
            <a:rPr kumimoji="1" lang="ja-JP" altLang="en-US" sz="1100" b="0" i="0" u="sng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設備単位型」</a:t>
          </a:r>
          <a:r>
            <a:rPr kumimoji="1" lang="ja-JP" altLang="ja-JP" sz="1100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でのみ利用できます。</a:t>
          </a:r>
          <a:endParaRPr kumimoji="1" lang="en-US" altLang="ja-JP" sz="1100" u="sng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oneCellAnchor>
  <xdr:oneCellAnchor>
    <xdr:from>
      <xdr:col>30</xdr:col>
      <xdr:colOff>111501</xdr:colOff>
      <xdr:row>0</xdr:row>
      <xdr:rowOff>87779</xdr:rowOff>
    </xdr:from>
    <xdr:ext cx="598241" cy="264560"/>
    <xdr:sp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E55F926E-CBDF-4F9F-9DAC-40B794A78103}"/>
            </a:ext>
          </a:extLst>
        </xdr:cNvPr>
        <xdr:cNvSpPr txBox="1"/>
      </xdr:nvSpPr>
      <xdr:spPr>
        <a:xfrm>
          <a:off x="6162677" y="87779"/>
          <a:ext cx="59824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100"/>
            <a:t>Ver.1.0</a:t>
          </a:r>
          <a:endParaRPr kumimoji="1" lang="ja-JP" altLang="en-US" sz="1100"/>
        </a:p>
      </xdr:txBody>
    </xdr:sp>
    <xdr:clientData/>
  </xdr:oneCellAnchor>
  <xdr:twoCellAnchor>
    <xdr:from>
      <xdr:col>34</xdr:col>
      <xdr:colOff>38101</xdr:colOff>
      <xdr:row>0</xdr:row>
      <xdr:rowOff>57150</xdr:rowOff>
    </xdr:from>
    <xdr:to>
      <xdr:col>40</xdr:col>
      <xdr:colOff>609601</xdr:colOff>
      <xdr:row>1</xdr:row>
      <xdr:rowOff>180602</xdr:rowOff>
    </xdr:to>
    <xdr:sp textlink="">
      <xdr:nvSpPr>
        <xdr:cNvPr id="6" name="吹き出し: 四角形 5">
          <a:extLst>
            <a:ext uri="{FF2B5EF4-FFF2-40B4-BE49-F238E27FC236}">
              <a16:creationId xmlns:a16="http://schemas.microsoft.com/office/drawing/2014/main" id="{5FECED8B-A93A-4C90-882D-3853B5B5A407}"/>
            </a:ext>
          </a:extLst>
        </xdr:cNvPr>
        <xdr:cNvSpPr/>
      </xdr:nvSpPr>
      <xdr:spPr>
        <a:xfrm>
          <a:off x="6753226" y="57150"/>
          <a:ext cx="5562600" cy="561602"/>
        </a:xfrm>
        <a:prstGeom prst="wedgeRectCallout">
          <a:avLst>
            <a:gd name="adj1" fmla="val -30955"/>
            <a:gd name="adj2" fmla="val 38338"/>
          </a:avLst>
        </a:prstGeom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最終的に非表示にする</a:t>
          </a:r>
        </a:p>
      </xdr:txBody>
    </xdr:sp>
    <xdr:clientData/>
  </xdr:twoCellAnchor>
</xdr:wsDr>
</file>

<file path=xl/externalLinks/_rels/externalLink1.xml.rels>&#65279;<?xml version="1.0" encoding="utf-8" standalone="yes"?>
<Relationships xmlns="http://schemas.openxmlformats.org/package/2006/relationships"><Relationship Id="rId1" Type="http://schemas.openxmlformats.org/officeDocument/2006/relationships/externalLinkPath" Target="#" TargetMode="External" /></Relationships>
</file>

<file path=xl/externalLinks/_rels/externalLink2.xml.rels>&#65279;<?xml version="1.0" encoding="utf-8" standalone="yes"?>
<Relationships xmlns="http://schemas.openxmlformats.org/package/2006/relationships"><Relationship Id="rId1" Type="http://schemas.openxmlformats.org/officeDocument/2006/relationships/externalLinkPath" Target="#" TargetMode="External" 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分析条件"/>
      <sheetName val="シミュ条件"/>
      <sheetName val="計算"/>
      <sheetName val="R（区別無し）"/>
      <sheetName val="R（平日・休日）"/>
      <sheetName val="R（区別無し） (木屑・蒸気購入用)"/>
      <sheetName val="R（区別無し (新設CP)）"/>
      <sheetName val="R（平日・休日） (新設CP)"/>
      <sheetName val="事例作成"/>
      <sheetName val="省エネ効果(old)"/>
      <sheetName val="省エネ効果 (加来)"/>
      <sheetName val="省エネ効果"/>
      <sheetName val="燃料評価単価"/>
      <sheetName val="エネバラ"/>
      <sheetName val="Ver管理"/>
    </sheetNames>
    <sheetDataSet>
      <sheetData sheetId="0">
        <row r="8">
          <cell r="E8" t="str">
            <v>CP1</v>
          </cell>
          <cell r="F8" t="str">
            <v>CP2</v>
          </cell>
          <cell r="G8" t="str">
            <v>CP3</v>
          </cell>
          <cell r="H8" t="str">
            <v>CP4</v>
          </cell>
          <cell r="I8" t="str">
            <v>CP5</v>
          </cell>
          <cell r="J8" t="str">
            <v>CP6</v>
          </cell>
          <cell r="K8" t="str">
            <v>CP7</v>
          </cell>
          <cell r="L8" t="str">
            <v>CP8</v>
          </cell>
          <cell r="O8" t="str">
            <v>既設システム</v>
          </cell>
          <cell r="Q8" t="str">
            <v>VS1400ADⅡ-75</v>
          </cell>
        </row>
      </sheetData>
      <sheetData sheetId="1">
        <row r="37">
          <cell r="K37" t="str">
            <v>SD-770CF</v>
          </cell>
        </row>
      </sheetData>
      <sheetData sheetId="2">
        <row r="66">
          <cell r="P66">
            <v>7.7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システム概要図"/>
      <sheetName val="masta"/>
      <sheetName val="&lt;GHP&gt;マスタ"/>
    </sheetNames>
    <sheetDataSet>
      <sheetData sheetId="0"/>
      <sheetData sheetId="1">
        <row r="2">
          <cell r="B2" t="str">
            <v>空調</v>
          </cell>
        </row>
        <row r="5">
          <cell r="B5" t="str">
            <v>その他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 /><Relationship Id="rId2" Type="http://schemas.openxmlformats.org/officeDocument/2006/relationships/drawing" Target="../drawings/drawing1.xml" /><Relationship Id="rId4" Type="http://schemas.openxmlformats.org/officeDocument/2006/relationships/comments" Target="../comments1.xml" /></Relationships>
</file>

<file path=xl/worksheets/_rels/sheet2.xml.rels>&#65279;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 /><Relationship Id="rId2" Type="http://schemas.openxmlformats.org/officeDocument/2006/relationships/drawing" Target="../drawings/drawing2.xml" /><Relationship Id="rId4" Type="http://schemas.openxmlformats.org/officeDocument/2006/relationships/comments" Target="../comments2.xml" /></Relationships>
</file>

<file path=xl/worksheets/_rels/sheet3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N156"/>
  <sheetViews>
    <sheetView showGridLines="0" tabSelected="1" view="pageBreakPreview" zoomScaleNormal="100" zoomScaleSheetLayoutView="100" workbookViewId="0">
      <selection activeCell="I7" sqref="I7:R7"/>
    </sheetView>
  </sheetViews>
  <sheetFormatPr defaultColWidth="9" defaultRowHeight="13"/>
  <cols>
    <col min="1" max="32" width="2.90625" style="24" customWidth="1"/>
    <col min="33" max="33" width="0.90625" style="24" customWidth="1"/>
    <col min="34" max="34" width="3.6328125" style="25" customWidth="1"/>
    <col min="35" max="35" width="9" style="28" hidden="1" customWidth="1"/>
    <col min="36" max="36" width="9" style="25" hidden="1" customWidth="1"/>
    <col min="37" max="37" width="14.6328125" style="25" hidden="1" customWidth="1"/>
    <col min="38" max="38" width="9" style="25" hidden="1" customWidth="1"/>
    <col min="39" max="39" width="11.08984375" style="25" hidden="1" customWidth="1"/>
    <col min="40" max="40" width="13.36328125" style="25" hidden="1" customWidth="1"/>
    <col min="41" max="44" width="9" style="25" hidden="1" customWidth="1"/>
    <col min="45" max="45" width="10.6328125" style="25" bestFit="1" customWidth="1"/>
    <col min="46" max="47" width="9" style="25"/>
    <col min="48" max="48" width="13.6328125" style="25" customWidth="1"/>
    <col min="49" max="51" width="9" style="25"/>
    <col min="52" max="52" width="5.08984375" style="25" customWidth="1"/>
    <col min="53" max="55" width="9" style="25"/>
    <col min="56" max="56" width="2.90625" style="25" customWidth="1"/>
    <col min="57" max="16384" width="9" style="25"/>
  </cols>
  <sheetData>
    <row r="1" spans="1:66" ht="34.5" customHeight="1">
      <c r="A1" s="72" t="s">
        <v>102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  <c r="AB1" s="72"/>
      <c r="AC1" s="72"/>
      <c r="AD1" s="72"/>
      <c r="AE1" s="72"/>
      <c r="AF1" s="23"/>
      <c r="AI1" s="23"/>
      <c r="AJ1" s="23"/>
      <c r="AK1" s="23"/>
      <c r="AL1" s="23"/>
      <c r="AM1" s="23"/>
      <c r="AN1" s="23"/>
      <c r="AO1" s="23"/>
      <c r="AP1" s="23"/>
      <c r="AQ1" s="23"/>
      <c r="AR1" s="23"/>
      <c r="AS1" s="23"/>
      <c r="AT1" s="23"/>
      <c r="AU1" s="23"/>
      <c r="AV1" s="23"/>
      <c r="AW1" s="23"/>
      <c r="AX1" s="23"/>
      <c r="AY1" s="23"/>
      <c r="AZ1" s="23"/>
      <c r="BA1" s="23"/>
      <c r="BB1" s="23"/>
      <c r="BC1" s="23"/>
      <c r="BD1" s="23"/>
      <c r="BE1" s="23"/>
      <c r="BF1" s="23"/>
      <c r="BG1" s="23"/>
      <c r="BH1" s="23"/>
      <c r="BI1" s="23"/>
      <c r="BJ1" s="23"/>
      <c r="BK1" s="23"/>
      <c r="BL1" s="23"/>
      <c r="BM1" s="23"/>
      <c r="BN1" s="23"/>
    </row>
    <row r="2" spans="1:66" ht="34.5" customHeight="1">
      <c r="A2" s="26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</row>
    <row r="3" spans="1:66" ht="61" customHeight="1">
      <c r="A3" s="26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</row>
    <row r="4" spans="1:66" ht="15" customHeight="1">
      <c r="B4" s="73"/>
      <c r="C4" s="74"/>
      <c r="D4" s="74"/>
      <c r="E4" s="75"/>
      <c r="F4" s="76" t="s">
        <v>95</v>
      </c>
      <c r="G4" s="77"/>
      <c r="H4" s="77"/>
      <c r="I4" s="77"/>
      <c r="J4" s="77"/>
      <c r="K4" s="77"/>
    </row>
    <row r="5" spans="1:66" ht="15" customHeight="1">
      <c r="A5" s="24" t="s">
        <v>61</v>
      </c>
    </row>
    <row r="6" spans="1:66" ht="15" customHeight="1">
      <c r="B6" s="86" t="s">
        <v>64</v>
      </c>
      <c r="C6" s="87"/>
      <c r="D6" s="87"/>
      <c r="E6" s="87"/>
      <c r="F6" s="87"/>
      <c r="G6" s="87"/>
      <c r="H6" s="88"/>
      <c r="I6" s="89" t="s">
        <v>66</v>
      </c>
      <c r="J6" s="90"/>
      <c r="K6" s="90"/>
      <c r="L6" s="90"/>
      <c r="M6" s="90"/>
      <c r="N6" s="90"/>
      <c r="O6" s="90"/>
      <c r="P6" s="90"/>
      <c r="Q6" s="90"/>
      <c r="R6" s="91"/>
      <c r="S6" s="25"/>
      <c r="T6" s="84"/>
      <c r="U6" s="84"/>
      <c r="V6" s="84"/>
      <c r="W6" s="84"/>
      <c r="X6" s="84"/>
      <c r="Y6" s="84"/>
      <c r="Z6" s="84"/>
      <c r="AA6" s="84"/>
      <c r="AB6" s="84"/>
      <c r="AC6" s="84"/>
      <c r="AD6" s="84"/>
      <c r="AE6" s="84"/>
      <c r="AF6" s="84"/>
      <c r="AG6" s="84"/>
    </row>
    <row r="7" spans="1:66" ht="15" customHeight="1">
      <c r="B7" s="107" t="s">
        <v>108</v>
      </c>
      <c r="C7" s="108"/>
      <c r="D7" s="108"/>
      <c r="E7" s="108"/>
      <c r="F7" s="108"/>
      <c r="G7" s="108"/>
      <c r="H7" s="109"/>
      <c r="I7" s="92"/>
      <c r="J7" s="93"/>
      <c r="K7" s="93"/>
      <c r="L7" s="93"/>
      <c r="M7" s="93"/>
      <c r="N7" s="93"/>
      <c r="O7" s="93"/>
      <c r="P7" s="93"/>
      <c r="Q7" s="93"/>
      <c r="R7" s="94"/>
      <c r="T7" s="84" t="s">
        <v>85</v>
      </c>
      <c r="U7" s="84"/>
      <c r="V7" s="84"/>
      <c r="W7" s="84"/>
      <c r="X7" s="84"/>
      <c r="Y7" s="84"/>
      <c r="Z7" s="84"/>
      <c r="AA7" s="84"/>
      <c r="AB7" s="84"/>
      <c r="AC7" s="84"/>
      <c r="AD7" s="84"/>
      <c r="AE7" s="84"/>
      <c r="AF7" s="84"/>
      <c r="AG7" s="84"/>
    </row>
    <row r="8" spans="1:66" ht="3" customHeight="1"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M8" s="28"/>
    </row>
    <row r="9" spans="1:66" ht="15" customHeight="1">
      <c r="A9" s="24" t="s">
        <v>1</v>
      </c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M9" s="28"/>
    </row>
    <row r="10" spans="1:66" ht="15" customHeight="1">
      <c r="B10" s="78" t="s">
        <v>98</v>
      </c>
      <c r="C10" s="78"/>
      <c r="D10" s="78"/>
      <c r="E10" s="78"/>
      <c r="F10" s="78"/>
      <c r="G10" s="78"/>
      <c r="H10" s="78"/>
      <c r="I10" s="92" t="s">
        <v>3</v>
      </c>
      <c r="J10" s="93"/>
      <c r="K10" s="93"/>
      <c r="L10" s="93"/>
      <c r="M10" s="93"/>
      <c r="N10" s="93"/>
      <c r="O10" s="93"/>
      <c r="P10" s="93"/>
      <c r="Q10" s="93"/>
      <c r="R10" s="93"/>
      <c r="S10" s="31"/>
      <c r="T10" s="84" t="s">
        <v>99</v>
      </c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J10" s="25" t="s">
        <v>50</v>
      </c>
      <c r="AM10" s="28"/>
    </row>
    <row r="11" spans="1:66" ht="30" customHeight="1">
      <c r="B11" s="78" t="s">
        <v>2</v>
      </c>
      <c r="C11" s="78"/>
      <c r="D11" s="78"/>
      <c r="E11" s="78"/>
      <c r="F11" s="78"/>
      <c r="G11" s="78"/>
      <c r="H11" s="78"/>
      <c r="I11" s="92" t="s">
        <v>103</v>
      </c>
      <c r="J11" s="93"/>
      <c r="K11" s="93"/>
      <c r="L11" s="93"/>
      <c r="M11" s="93"/>
      <c r="N11" s="93"/>
      <c r="O11" s="93"/>
      <c r="P11" s="93"/>
      <c r="Q11" s="93"/>
      <c r="R11" s="93"/>
      <c r="S11" s="31"/>
      <c r="T11" s="84" t="s">
        <v>86</v>
      </c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J11" s="25" t="s">
        <v>51</v>
      </c>
    </row>
    <row r="12" spans="1:66" ht="15" customHeight="1">
      <c r="B12" s="78" t="s">
        <v>62</v>
      </c>
      <c r="C12" s="78"/>
      <c r="D12" s="78"/>
      <c r="E12" s="78"/>
      <c r="F12" s="78"/>
      <c r="G12" s="78"/>
      <c r="H12" s="78"/>
      <c r="I12" s="92" t="s">
        <v>104</v>
      </c>
      <c r="J12" s="93"/>
      <c r="K12" s="93"/>
      <c r="L12" s="93"/>
      <c r="M12" s="93"/>
      <c r="N12" s="93"/>
      <c r="O12" s="93"/>
      <c r="P12" s="93"/>
      <c r="Q12" s="93"/>
      <c r="R12" s="93"/>
      <c r="S12" s="31"/>
      <c r="T12" s="84" t="s">
        <v>87</v>
      </c>
      <c r="U12" s="84"/>
      <c r="V12" s="84"/>
      <c r="W12" s="84"/>
      <c r="X12" s="84"/>
      <c r="Y12" s="84"/>
      <c r="Z12" s="84"/>
      <c r="AA12" s="84"/>
      <c r="AB12" s="84"/>
      <c r="AC12" s="84"/>
      <c r="AD12" s="84"/>
      <c r="AE12" s="84"/>
      <c r="AF12" s="84"/>
      <c r="AG12" s="84"/>
    </row>
    <row r="13" spans="1:66" ht="15" customHeight="1"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</row>
    <row r="14" spans="1:66" ht="15" customHeight="1">
      <c r="A14" s="19"/>
      <c r="B14" s="82" t="s">
        <v>82</v>
      </c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82"/>
      <c r="N14" s="82"/>
      <c r="O14" s="82"/>
      <c r="P14" s="82"/>
      <c r="Q14" s="82"/>
      <c r="R14" s="82"/>
      <c r="S14" s="82"/>
      <c r="T14" s="82"/>
      <c r="U14" s="82"/>
      <c r="V14" s="82"/>
      <c r="W14" s="82"/>
      <c r="X14" s="82"/>
      <c r="Y14" s="82"/>
      <c r="Z14" s="82"/>
      <c r="AA14" s="82"/>
      <c r="AB14" s="82"/>
      <c r="AC14" s="82"/>
      <c r="AD14" s="82"/>
      <c r="AE14" s="82"/>
      <c r="AF14" s="82"/>
      <c r="AG14" s="82"/>
      <c r="AH14" s="20"/>
      <c r="AI14" s="32"/>
      <c r="AJ14" s="32"/>
      <c r="AK14" s="32"/>
      <c r="AL14" s="32"/>
      <c r="AM14" s="33"/>
      <c r="AN14" s="33"/>
      <c r="AO14" s="33"/>
      <c r="AP14" s="20"/>
      <c r="AQ14" s="20"/>
      <c r="AR14" s="20"/>
      <c r="AS14" s="20"/>
      <c r="AT14" s="20"/>
    </row>
    <row r="15" spans="1:66" ht="15" customHeight="1">
      <c r="A15" s="19"/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0"/>
      <c r="AI15" s="32"/>
      <c r="AJ15" s="32"/>
      <c r="AK15" s="32"/>
      <c r="AL15" s="32"/>
      <c r="AM15" s="33"/>
      <c r="AN15" s="33"/>
      <c r="AO15" s="33"/>
      <c r="AP15" s="20"/>
      <c r="AQ15" s="20"/>
      <c r="AR15" s="20"/>
      <c r="AS15" s="20"/>
      <c r="AT15" s="20"/>
    </row>
    <row r="16" spans="1:66" ht="15" customHeight="1">
      <c r="A16" s="24" t="s">
        <v>80</v>
      </c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K16" s="34"/>
      <c r="AM16" s="35" t="s">
        <v>44</v>
      </c>
      <c r="AN16" s="36">
        <f>ROUNDDOWN(IF(P17="USRT",I17,I17/3.52),1)</f>
        <v>1758</v>
      </c>
    </row>
    <row r="17" spans="1:40" ht="15" customHeight="1">
      <c r="B17" s="86" t="s">
        <v>4</v>
      </c>
      <c r="C17" s="87"/>
      <c r="D17" s="87"/>
      <c r="E17" s="87"/>
      <c r="F17" s="87"/>
      <c r="G17" s="87"/>
      <c r="H17" s="88"/>
      <c r="I17" s="154">
        <v>1758</v>
      </c>
      <c r="J17" s="155"/>
      <c r="K17" s="155"/>
      <c r="L17" s="155"/>
      <c r="M17" s="155"/>
      <c r="N17" s="155"/>
      <c r="O17" s="156"/>
      <c r="P17" s="152" t="s">
        <v>41</v>
      </c>
      <c r="Q17" s="152"/>
      <c r="R17" s="153"/>
      <c r="S17" s="31"/>
      <c r="T17" s="84" t="s">
        <v>92</v>
      </c>
      <c r="U17" s="84"/>
      <c r="V17" s="84"/>
      <c r="W17" s="84"/>
      <c r="X17" s="84"/>
      <c r="Y17" s="84"/>
      <c r="Z17" s="84"/>
      <c r="AA17" s="84"/>
      <c r="AB17" s="84"/>
      <c r="AC17" s="84"/>
      <c r="AD17" s="84"/>
      <c r="AE17" s="84"/>
      <c r="AF17" s="84"/>
      <c r="AG17" s="84"/>
      <c r="AJ17" s="25" t="s">
        <v>23</v>
      </c>
      <c r="AK17" s="37">
        <f>VLOOKUP(AK22&amp;AN17,'&lt;ターボ冷凍機&gt;マスタ'!J7:K19,2,0)</f>
        <v>5.4758608139005229</v>
      </c>
      <c r="AM17" s="38" t="s">
        <v>25</v>
      </c>
      <c r="AN17" s="39" t="str">
        <f>VLOOKUP(AN16,AM18:AN23,2,1)</f>
        <v>1000以上～</v>
      </c>
    </row>
    <row r="18" spans="1:40" ht="15" customHeight="1">
      <c r="B18" s="40"/>
      <c r="C18" s="40"/>
      <c r="D18" s="40"/>
      <c r="E18" s="40"/>
      <c r="F18" s="40"/>
      <c r="G18" s="40"/>
      <c r="H18" s="40"/>
      <c r="I18" s="41"/>
      <c r="J18" s="41"/>
      <c r="K18" s="41"/>
      <c r="L18" s="41"/>
      <c r="M18" s="41"/>
      <c r="N18" s="41"/>
      <c r="O18" s="41"/>
      <c r="P18" s="42"/>
      <c r="Q18" s="42"/>
      <c r="R18" s="42"/>
      <c r="S18" s="43"/>
      <c r="T18" s="84" t="s">
        <v>88</v>
      </c>
      <c r="U18" s="84"/>
      <c r="V18" s="84"/>
      <c r="W18" s="84"/>
      <c r="X18" s="84"/>
      <c r="Y18" s="84"/>
      <c r="Z18" s="84"/>
      <c r="AA18" s="84"/>
      <c r="AB18" s="84"/>
      <c r="AC18" s="84"/>
      <c r="AD18" s="84"/>
      <c r="AE18" s="84"/>
      <c r="AF18" s="84"/>
      <c r="AG18" s="84"/>
      <c r="AJ18" s="25" t="s">
        <v>24</v>
      </c>
      <c r="AK18" s="37">
        <f>VLOOKUP(AK22&amp;AN17,'&lt;ターボ冷凍機&gt;マスタ'!J23:K34,2,0)</f>
        <v>5.7022292938091104</v>
      </c>
      <c r="AM18" s="44">
        <v>0</v>
      </c>
      <c r="AN18" s="44" t="s">
        <v>19</v>
      </c>
    </row>
    <row r="19" spans="1:40" ht="15" customHeight="1">
      <c r="A19" s="19" t="s">
        <v>83</v>
      </c>
      <c r="B19" s="43"/>
      <c r="C19" s="43"/>
      <c r="D19" s="43"/>
      <c r="E19" s="43"/>
      <c r="F19" s="43"/>
      <c r="G19" s="43"/>
      <c r="H19" s="43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43"/>
      <c r="T19" s="43"/>
      <c r="U19" s="43"/>
      <c r="V19" s="43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M19" s="44">
        <v>200</v>
      </c>
      <c r="AN19" s="44" t="s">
        <v>13</v>
      </c>
    </row>
    <row r="20" spans="1:40" ht="15" customHeight="1">
      <c r="B20" s="78" t="s">
        <v>5</v>
      </c>
      <c r="C20" s="78"/>
      <c r="D20" s="78"/>
      <c r="E20" s="78"/>
      <c r="F20" s="78"/>
      <c r="G20" s="78"/>
      <c r="H20" s="78"/>
      <c r="I20" s="145">
        <v>1550</v>
      </c>
      <c r="J20" s="146"/>
      <c r="K20" s="146"/>
      <c r="L20" s="146"/>
      <c r="M20" s="146"/>
      <c r="N20" s="146"/>
      <c r="O20" s="146"/>
      <c r="P20" s="147" t="s">
        <v>97</v>
      </c>
      <c r="Q20" s="148"/>
      <c r="R20" s="149"/>
      <c r="S20" s="25"/>
      <c r="T20" s="84" t="s">
        <v>89</v>
      </c>
      <c r="U20" s="84"/>
      <c r="V20" s="84"/>
      <c r="W20" s="84"/>
      <c r="X20" s="84"/>
      <c r="Y20" s="84"/>
      <c r="Z20" s="84"/>
      <c r="AA20" s="84"/>
      <c r="AB20" s="84"/>
      <c r="AC20" s="84"/>
      <c r="AD20" s="84"/>
      <c r="AE20" s="84"/>
      <c r="AF20" s="84"/>
      <c r="AG20" s="84"/>
      <c r="AJ20" s="38" t="s">
        <v>6</v>
      </c>
      <c r="AK20" s="38" t="str">
        <f>IF(AND(I20&gt;=1500,I21="有り"),"IPLV","COP")</f>
        <v>IPLV</v>
      </c>
      <c r="AM20" s="44">
        <v>400</v>
      </c>
      <c r="AN20" s="44" t="s">
        <v>14</v>
      </c>
    </row>
    <row r="21" spans="1:40" ht="30" customHeight="1">
      <c r="B21" s="83" t="s">
        <v>69</v>
      </c>
      <c r="C21" s="83"/>
      <c r="D21" s="83"/>
      <c r="E21" s="83"/>
      <c r="F21" s="83"/>
      <c r="G21" s="83"/>
      <c r="H21" s="83"/>
      <c r="I21" s="134" t="s">
        <v>105</v>
      </c>
      <c r="J21" s="134"/>
      <c r="K21" s="134"/>
      <c r="L21" s="134"/>
      <c r="M21" s="134"/>
      <c r="N21" s="134"/>
      <c r="O21" s="134"/>
      <c r="P21" s="134"/>
      <c r="Q21" s="134"/>
      <c r="R21" s="134"/>
      <c r="S21" s="45"/>
      <c r="T21" s="85" t="s">
        <v>106</v>
      </c>
      <c r="U21" s="84"/>
      <c r="V21" s="84"/>
      <c r="W21" s="84"/>
      <c r="X21" s="84"/>
      <c r="Y21" s="84"/>
      <c r="Z21" s="84"/>
      <c r="AA21" s="84"/>
      <c r="AB21" s="84"/>
      <c r="AC21" s="84"/>
      <c r="AD21" s="84"/>
      <c r="AE21" s="84"/>
      <c r="AF21" s="84"/>
      <c r="AK21" s="46"/>
      <c r="AM21" s="44">
        <v>600</v>
      </c>
      <c r="AN21" s="44" t="s">
        <v>15</v>
      </c>
    </row>
    <row r="22" spans="1:40" ht="15" customHeight="1">
      <c r="B22" s="78" t="s">
        <v>63</v>
      </c>
      <c r="C22" s="78"/>
      <c r="D22" s="78"/>
      <c r="E22" s="78"/>
      <c r="F22" s="78"/>
      <c r="G22" s="78"/>
      <c r="H22" s="78"/>
      <c r="I22" s="128">
        <v>2025</v>
      </c>
      <c r="J22" s="129"/>
      <c r="K22" s="129"/>
      <c r="L22" s="129"/>
      <c r="M22" s="129"/>
      <c r="N22" s="129"/>
      <c r="O22" s="129"/>
      <c r="P22" s="129"/>
      <c r="Q22" s="129"/>
      <c r="R22" s="130"/>
      <c r="S22" s="45"/>
      <c r="T22" s="84" t="s">
        <v>90</v>
      </c>
      <c r="U22" s="84"/>
      <c r="V22" s="84"/>
      <c r="W22" s="84"/>
      <c r="X22" s="84"/>
      <c r="Y22" s="84"/>
      <c r="Z22" s="84"/>
      <c r="AA22" s="84"/>
      <c r="AB22" s="84"/>
      <c r="AC22" s="84"/>
      <c r="AD22" s="84"/>
      <c r="AE22" s="84"/>
      <c r="AF22" s="84"/>
      <c r="AG22" s="84"/>
      <c r="AJ22" s="25" t="s">
        <v>76</v>
      </c>
      <c r="AK22" s="47" t="str">
        <f>IF(OR(I22&lt;=1999,I22="1950年以前"),"1999年以前","2000年以降")</f>
        <v>2000年以降</v>
      </c>
      <c r="AL22" s="48"/>
      <c r="AM22" s="44">
        <v>800</v>
      </c>
      <c r="AN22" s="44" t="s">
        <v>16</v>
      </c>
    </row>
    <row r="23" spans="1:40" ht="15" customHeight="1">
      <c r="B23" s="78" t="s">
        <v>65</v>
      </c>
      <c r="C23" s="78"/>
      <c r="D23" s="78"/>
      <c r="E23" s="78"/>
      <c r="F23" s="78"/>
      <c r="G23" s="78"/>
      <c r="H23" s="78"/>
      <c r="I23" s="81">
        <v>1</v>
      </c>
      <c r="J23" s="81"/>
      <c r="K23" s="81"/>
      <c r="L23" s="81"/>
      <c r="M23" s="81"/>
      <c r="N23" s="81"/>
      <c r="O23" s="81"/>
      <c r="P23" s="79" t="s">
        <v>96</v>
      </c>
      <c r="Q23" s="79"/>
      <c r="R23" s="80"/>
      <c r="S23" s="45"/>
      <c r="T23" s="84" t="s">
        <v>91</v>
      </c>
      <c r="U23" s="84"/>
      <c r="V23" s="84"/>
      <c r="W23" s="84"/>
      <c r="X23" s="84"/>
      <c r="Y23" s="84"/>
      <c r="Z23" s="84"/>
      <c r="AA23" s="84"/>
      <c r="AB23" s="84"/>
      <c r="AC23" s="84"/>
      <c r="AD23" s="84"/>
      <c r="AE23" s="84"/>
      <c r="AF23" s="84"/>
      <c r="AG23" s="84"/>
      <c r="AK23" s="46"/>
      <c r="AL23" s="48"/>
      <c r="AM23" s="44">
        <v>1000</v>
      </c>
      <c r="AN23" s="44" t="s">
        <v>17</v>
      </c>
    </row>
    <row r="24" spans="1:40" ht="15" customHeight="1">
      <c r="B24" s="43"/>
      <c r="C24" s="43"/>
      <c r="D24" s="43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</row>
    <row r="25" spans="1:40" ht="15" customHeight="1">
      <c r="A25" s="24" t="s">
        <v>84</v>
      </c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43"/>
      <c r="AF25" s="43"/>
    </row>
    <row r="26" spans="1:40" ht="15" customHeight="1">
      <c r="B26" s="157" t="s">
        <v>21</v>
      </c>
      <c r="C26" s="158"/>
      <c r="D26" s="159"/>
      <c r="E26" s="78" t="s">
        <v>0</v>
      </c>
      <c r="F26" s="78"/>
      <c r="G26" s="78"/>
      <c r="H26" s="78"/>
      <c r="I26" s="127" t="s">
        <v>36</v>
      </c>
      <c r="J26" s="127"/>
      <c r="K26" s="127"/>
      <c r="L26" s="127"/>
      <c r="M26" s="121" t="str">
        <f>AK20</f>
        <v>IPLV</v>
      </c>
      <c r="N26" s="122"/>
      <c r="O26" s="123"/>
      <c r="P26" s="121" t="s">
        <v>22</v>
      </c>
      <c r="Q26" s="122"/>
      <c r="R26" s="122"/>
      <c r="S26" s="123"/>
      <c r="T26" s="121" t="s">
        <v>52</v>
      </c>
      <c r="U26" s="122"/>
      <c r="V26" s="122"/>
      <c r="W26" s="123"/>
      <c r="X26" s="121" t="s">
        <v>33</v>
      </c>
      <c r="Y26" s="122"/>
      <c r="Z26" s="122"/>
      <c r="AA26" s="123"/>
      <c r="AB26" s="170"/>
      <c r="AC26" s="171"/>
      <c r="AD26" s="171"/>
      <c r="AE26" s="171"/>
      <c r="AF26" s="171"/>
      <c r="AJ26" s="25" t="s">
        <v>79</v>
      </c>
    </row>
    <row r="27" spans="1:40" ht="15" customHeight="1" thickBot="1">
      <c r="B27" s="160"/>
      <c r="C27" s="161"/>
      <c r="D27" s="162"/>
      <c r="E27" s="78"/>
      <c r="F27" s="78"/>
      <c r="G27" s="78"/>
      <c r="H27" s="78"/>
      <c r="I27" s="141" t="s">
        <v>20</v>
      </c>
      <c r="J27" s="141"/>
      <c r="K27" s="141"/>
      <c r="L27" s="141"/>
      <c r="M27" s="118"/>
      <c r="N27" s="119"/>
      <c r="O27" s="120"/>
      <c r="P27" s="118" t="s">
        <v>40</v>
      </c>
      <c r="Q27" s="119"/>
      <c r="R27" s="119"/>
      <c r="S27" s="120"/>
      <c r="T27" s="118" t="s">
        <v>31</v>
      </c>
      <c r="U27" s="119"/>
      <c r="V27" s="119"/>
      <c r="W27" s="120"/>
      <c r="X27" s="135" t="s">
        <v>34</v>
      </c>
      <c r="Y27" s="136"/>
      <c r="Z27" s="136"/>
      <c r="AA27" s="137"/>
      <c r="AB27" s="170"/>
      <c r="AC27" s="171"/>
      <c r="AD27" s="171"/>
      <c r="AE27" s="171"/>
      <c r="AF27" s="171"/>
      <c r="AJ27" s="49">
        <f>ROUNDDOWN(I40/M40,1)</f>
        <v>1085.2</v>
      </c>
    </row>
    <row r="28" spans="1:40" ht="15" customHeight="1">
      <c r="B28" s="160"/>
      <c r="C28" s="161"/>
      <c r="D28" s="162"/>
      <c r="E28" s="111">
        <v>4</v>
      </c>
      <c r="F28" s="111"/>
      <c r="G28" s="111"/>
      <c r="H28" s="111"/>
      <c r="I28" s="115"/>
      <c r="J28" s="116"/>
      <c r="K28" s="116"/>
      <c r="L28" s="117"/>
      <c r="M28" s="105"/>
      <c r="N28" s="106"/>
      <c r="O28" s="110"/>
      <c r="P28" s="105"/>
      <c r="Q28" s="106"/>
      <c r="R28" s="106"/>
      <c r="S28" s="110"/>
      <c r="T28" s="105"/>
      <c r="U28" s="106"/>
      <c r="V28" s="106"/>
      <c r="W28" s="106"/>
      <c r="X28" s="95">
        <v>200000</v>
      </c>
      <c r="Y28" s="96"/>
      <c r="Z28" s="96"/>
      <c r="AA28" s="97"/>
      <c r="AB28" s="104"/>
      <c r="AC28" s="104"/>
      <c r="AD28" s="104"/>
      <c r="AE28" s="104"/>
      <c r="AF28" s="104"/>
    </row>
    <row r="29" spans="1:40" ht="15" customHeight="1">
      <c r="B29" s="160"/>
      <c r="C29" s="161"/>
      <c r="D29" s="162"/>
      <c r="E29" s="111">
        <v>5</v>
      </c>
      <c r="F29" s="111"/>
      <c r="G29" s="111"/>
      <c r="H29" s="111"/>
      <c r="I29" s="115"/>
      <c r="J29" s="116"/>
      <c r="K29" s="116"/>
      <c r="L29" s="117"/>
      <c r="M29" s="105"/>
      <c r="N29" s="106"/>
      <c r="O29" s="110"/>
      <c r="P29" s="105"/>
      <c r="Q29" s="106"/>
      <c r="R29" s="106"/>
      <c r="S29" s="110"/>
      <c r="T29" s="105"/>
      <c r="U29" s="106"/>
      <c r="V29" s="106"/>
      <c r="W29" s="106"/>
      <c r="X29" s="98">
        <v>200000</v>
      </c>
      <c r="Y29" s="99"/>
      <c r="Z29" s="99"/>
      <c r="AA29" s="100"/>
      <c r="AB29" s="104"/>
      <c r="AC29" s="104"/>
      <c r="AD29" s="104"/>
      <c r="AE29" s="104"/>
      <c r="AF29" s="104"/>
    </row>
    <row r="30" spans="1:40" ht="15" customHeight="1">
      <c r="B30" s="160"/>
      <c r="C30" s="161"/>
      <c r="D30" s="162"/>
      <c r="E30" s="111">
        <v>6</v>
      </c>
      <c r="F30" s="111"/>
      <c r="G30" s="111"/>
      <c r="H30" s="111"/>
      <c r="I30" s="115"/>
      <c r="J30" s="116"/>
      <c r="K30" s="116"/>
      <c r="L30" s="117"/>
      <c r="M30" s="105"/>
      <c r="N30" s="106"/>
      <c r="O30" s="110"/>
      <c r="P30" s="105"/>
      <c r="Q30" s="106"/>
      <c r="R30" s="106"/>
      <c r="S30" s="110"/>
      <c r="T30" s="105"/>
      <c r="U30" s="106"/>
      <c r="V30" s="106"/>
      <c r="W30" s="106"/>
      <c r="X30" s="98">
        <v>200000</v>
      </c>
      <c r="Y30" s="99"/>
      <c r="Z30" s="99"/>
      <c r="AA30" s="100"/>
      <c r="AB30" s="104"/>
      <c r="AC30" s="104"/>
      <c r="AD30" s="104"/>
      <c r="AE30" s="104"/>
      <c r="AF30" s="104"/>
    </row>
    <row r="31" spans="1:40" ht="15" customHeight="1">
      <c r="B31" s="160"/>
      <c r="C31" s="161"/>
      <c r="D31" s="162"/>
      <c r="E31" s="111">
        <v>7</v>
      </c>
      <c r="F31" s="111"/>
      <c r="G31" s="111"/>
      <c r="H31" s="111"/>
      <c r="I31" s="115"/>
      <c r="J31" s="116"/>
      <c r="K31" s="116"/>
      <c r="L31" s="117"/>
      <c r="M31" s="105"/>
      <c r="N31" s="106"/>
      <c r="O31" s="110"/>
      <c r="P31" s="105"/>
      <c r="Q31" s="106"/>
      <c r="R31" s="106"/>
      <c r="S31" s="110"/>
      <c r="T31" s="105"/>
      <c r="U31" s="106"/>
      <c r="V31" s="106"/>
      <c r="W31" s="106"/>
      <c r="X31" s="98">
        <v>200000</v>
      </c>
      <c r="Y31" s="99"/>
      <c r="Z31" s="99"/>
      <c r="AA31" s="100"/>
      <c r="AB31" s="104"/>
      <c r="AC31" s="104"/>
      <c r="AD31" s="104"/>
      <c r="AE31" s="104"/>
      <c r="AF31" s="104"/>
    </row>
    <row r="32" spans="1:40" ht="15" customHeight="1">
      <c r="B32" s="160"/>
      <c r="C32" s="161"/>
      <c r="D32" s="162"/>
      <c r="E32" s="111">
        <v>8</v>
      </c>
      <c r="F32" s="111"/>
      <c r="G32" s="111"/>
      <c r="H32" s="111"/>
      <c r="I32" s="115"/>
      <c r="J32" s="116"/>
      <c r="K32" s="116"/>
      <c r="L32" s="117"/>
      <c r="M32" s="105"/>
      <c r="N32" s="106"/>
      <c r="O32" s="110"/>
      <c r="P32" s="105"/>
      <c r="Q32" s="106"/>
      <c r="R32" s="106"/>
      <c r="S32" s="110"/>
      <c r="T32" s="105"/>
      <c r="U32" s="106"/>
      <c r="V32" s="106"/>
      <c r="W32" s="106"/>
      <c r="X32" s="98">
        <v>200000</v>
      </c>
      <c r="Y32" s="99"/>
      <c r="Z32" s="99"/>
      <c r="AA32" s="100"/>
      <c r="AB32" s="104"/>
      <c r="AC32" s="104"/>
      <c r="AD32" s="104"/>
      <c r="AE32" s="104"/>
      <c r="AF32" s="104"/>
    </row>
    <row r="33" spans="2:45" ht="15" customHeight="1">
      <c r="B33" s="160"/>
      <c r="C33" s="161"/>
      <c r="D33" s="162"/>
      <c r="E33" s="111">
        <v>9</v>
      </c>
      <c r="F33" s="111"/>
      <c r="G33" s="111"/>
      <c r="H33" s="111"/>
      <c r="I33" s="115"/>
      <c r="J33" s="116"/>
      <c r="K33" s="116"/>
      <c r="L33" s="117"/>
      <c r="M33" s="105"/>
      <c r="N33" s="106"/>
      <c r="O33" s="110"/>
      <c r="P33" s="105"/>
      <c r="Q33" s="106"/>
      <c r="R33" s="106"/>
      <c r="S33" s="110"/>
      <c r="T33" s="105"/>
      <c r="U33" s="106"/>
      <c r="V33" s="106"/>
      <c r="W33" s="106"/>
      <c r="X33" s="98">
        <v>138515.29999999999</v>
      </c>
      <c r="Y33" s="99"/>
      <c r="Z33" s="99"/>
      <c r="AA33" s="100"/>
      <c r="AB33" s="104"/>
      <c r="AC33" s="104"/>
      <c r="AD33" s="104"/>
      <c r="AE33" s="104"/>
      <c r="AF33" s="104"/>
    </row>
    <row r="34" spans="2:45" ht="15" customHeight="1">
      <c r="B34" s="160"/>
      <c r="C34" s="161"/>
      <c r="D34" s="162"/>
      <c r="E34" s="111">
        <v>10</v>
      </c>
      <c r="F34" s="111"/>
      <c r="G34" s="111"/>
      <c r="H34" s="111"/>
      <c r="I34" s="115"/>
      <c r="J34" s="116"/>
      <c r="K34" s="116"/>
      <c r="L34" s="117"/>
      <c r="M34" s="105"/>
      <c r="N34" s="106"/>
      <c r="O34" s="110"/>
      <c r="P34" s="105"/>
      <c r="Q34" s="106"/>
      <c r="R34" s="106"/>
      <c r="S34" s="110"/>
      <c r="T34" s="105"/>
      <c r="U34" s="106"/>
      <c r="V34" s="106"/>
      <c r="W34" s="106"/>
      <c r="X34" s="98">
        <v>0</v>
      </c>
      <c r="Y34" s="99"/>
      <c r="Z34" s="99"/>
      <c r="AA34" s="100"/>
      <c r="AB34" s="104"/>
      <c r="AC34" s="104"/>
      <c r="AD34" s="104"/>
      <c r="AE34" s="104"/>
      <c r="AF34" s="104"/>
    </row>
    <row r="35" spans="2:45" ht="15" customHeight="1">
      <c r="B35" s="160"/>
      <c r="C35" s="161"/>
      <c r="D35" s="162"/>
      <c r="E35" s="111">
        <v>11</v>
      </c>
      <c r="F35" s="111"/>
      <c r="G35" s="111"/>
      <c r="H35" s="111"/>
      <c r="I35" s="115"/>
      <c r="J35" s="116"/>
      <c r="K35" s="116"/>
      <c r="L35" s="117"/>
      <c r="M35" s="105"/>
      <c r="N35" s="106"/>
      <c r="O35" s="110"/>
      <c r="P35" s="105"/>
      <c r="Q35" s="106"/>
      <c r="R35" s="106"/>
      <c r="S35" s="110"/>
      <c r="T35" s="105"/>
      <c r="U35" s="106"/>
      <c r="V35" s="106"/>
      <c r="W35" s="106"/>
      <c r="X35" s="98">
        <v>0</v>
      </c>
      <c r="Y35" s="99"/>
      <c r="Z35" s="99"/>
      <c r="AA35" s="100"/>
      <c r="AB35" s="104"/>
      <c r="AC35" s="104"/>
      <c r="AD35" s="104"/>
      <c r="AE35" s="104"/>
      <c r="AF35" s="104"/>
    </row>
    <row r="36" spans="2:45" ht="15" customHeight="1">
      <c r="B36" s="160"/>
      <c r="C36" s="161"/>
      <c r="D36" s="162"/>
      <c r="E36" s="111">
        <v>12</v>
      </c>
      <c r="F36" s="111"/>
      <c r="G36" s="111"/>
      <c r="H36" s="111"/>
      <c r="I36" s="115"/>
      <c r="J36" s="116"/>
      <c r="K36" s="116"/>
      <c r="L36" s="117"/>
      <c r="M36" s="105"/>
      <c r="N36" s="106"/>
      <c r="O36" s="110"/>
      <c r="P36" s="105"/>
      <c r="Q36" s="106"/>
      <c r="R36" s="106"/>
      <c r="S36" s="110"/>
      <c r="T36" s="105"/>
      <c r="U36" s="106"/>
      <c r="V36" s="106"/>
      <c r="W36" s="106"/>
      <c r="X36" s="98">
        <v>0</v>
      </c>
      <c r="Y36" s="99"/>
      <c r="Z36" s="99"/>
      <c r="AA36" s="100"/>
      <c r="AB36" s="104"/>
      <c r="AC36" s="104"/>
      <c r="AD36" s="104"/>
      <c r="AE36" s="104"/>
      <c r="AF36" s="104"/>
    </row>
    <row r="37" spans="2:45" ht="15" customHeight="1">
      <c r="B37" s="160"/>
      <c r="C37" s="161"/>
      <c r="D37" s="162"/>
      <c r="E37" s="111">
        <v>1</v>
      </c>
      <c r="F37" s="111"/>
      <c r="G37" s="111"/>
      <c r="H37" s="111"/>
      <c r="I37" s="115"/>
      <c r="J37" s="116"/>
      <c r="K37" s="116"/>
      <c r="L37" s="117"/>
      <c r="M37" s="105"/>
      <c r="N37" s="106"/>
      <c r="O37" s="110"/>
      <c r="P37" s="105"/>
      <c r="Q37" s="106"/>
      <c r="R37" s="106"/>
      <c r="S37" s="110"/>
      <c r="T37" s="105"/>
      <c r="U37" s="106"/>
      <c r="V37" s="106"/>
      <c r="W37" s="106"/>
      <c r="X37" s="98">
        <v>0</v>
      </c>
      <c r="Y37" s="99"/>
      <c r="Z37" s="99"/>
      <c r="AA37" s="100"/>
      <c r="AB37" s="104"/>
      <c r="AC37" s="104"/>
      <c r="AD37" s="104"/>
      <c r="AE37" s="104"/>
      <c r="AF37" s="104"/>
    </row>
    <row r="38" spans="2:45" ht="15" customHeight="1">
      <c r="B38" s="160"/>
      <c r="C38" s="161"/>
      <c r="D38" s="162"/>
      <c r="E38" s="111">
        <v>2</v>
      </c>
      <c r="F38" s="111"/>
      <c r="G38" s="111"/>
      <c r="H38" s="111"/>
      <c r="I38" s="115"/>
      <c r="J38" s="116"/>
      <c r="K38" s="116"/>
      <c r="L38" s="117"/>
      <c r="M38" s="105"/>
      <c r="N38" s="106"/>
      <c r="O38" s="110"/>
      <c r="P38" s="105"/>
      <c r="Q38" s="106"/>
      <c r="R38" s="106"/>
      <c r="S38" s="110"/>
      <c r="T38" s="105"/>
      <c r="U38" s="106"/>
      <c r="V38" s="106"/>
      <c r="W38" s="106"/>
      <c r="X38" s="98">
        <v>0</v>
      </c>
      <c r="Y38" s="99"/>
      <c r="Z38" s="99"/>
      <c r="AA38" s="100"/>
      <c r="AB38" s="104"/>
      <c r="AC38" s="104"/>
      <c r="AD38" s="104"/>
      <c r="AE38" s="104"/>
      <c r="AF38" s="104"/>
      <c r="AI38" s="25"/>
      <c r="AJ38" s="48" t="s">
        <v>39</v>
      </c>
      <c r="AK38" s="50">
        <v>0.58499999999999996</v>
      </c>
      <c r="AL38" s="25" t="s">
        <v>45</v>
      </c>
    </row>
    <row r="39" spans="2:45" ht="15" customHeight="1" thickBot="1">
      <c r="B39" s="160"/>
      <c r="C39" s="161"/>
      <c r="D39" s="162"/>
      <c r="E39" s="166">
        <v>3</v>
      </c>
      <c r="F39" s="166"/>
      <c r="G39" s="166"/>
      <c r="H39" s="166"/>
      <c r="I39" s="112"/>
      <c r="J39" s="113"/>
      <c r="K39" s="113"/>
      <c r="L39" s="114"/>
      <c r="M39" s="124"/>
      <c r="N39" s="125"/>
      <c r="O39" s="126"/>
      <c r="P39" s="124"/>
      <c r="Q39" s="125"/>
      <c r="R39" s="125"/>
      <c r="S39" s="126"/>
      <c r="T39" s="124"/>
      <c r="U39" s="125"/>
      <c r="V39" s="125"/>
      <c r="W39" s="125"/>
      <c r="X39" s="101">
        <v>0</v>
      </c>
      <c r="Y39" s="102"/>
      <c r="Z39" s="102"/>
      <c r="AA39" s="103"/>
      <c r="AB39" s="143" t="s">
        <v>107</v>
      </c>
      <c r="AC39" s="144"/>
      <c r="AD39" s="144"/>
      <c r="AE39" s="144"/>
      <c r="AF39" s="144"/>
      <c r="AG39" s="144"/>
      <c r="AH39" s="144"/>
      <c r="AI39" s="25"/>
      <c r="AJ39" s="48"/>
      <c r="AK39" s="51"/>
      <c r="AL39" s="25" t="s">
        <v>46</v>
      </c>
      <c r="AS39" s="52">
        <f>SUM(X28:AA39)</f>
        <v>1138515.3</v>
      </c>
    </row>
    <row r="40" spans="2:45" ht="15" customHeight="1" thickTop="1">
      <c r="B40" s="163"/>
      <c r="C40" s="164"/>
      <c r="D40" s="165"/>
      <c r="E40" s="118" t="s">
        <v>26</v>
      </c>
      <c r="F40" s="119"/>
      <c r="G40" s="119"/>
      <c r="H40" s="120"/>
      <c r="I40" s="167">
        <f>ROUNDDOWN(IF(P17="kW",I17,I17*3.52),1)</f>
        <v>6188.1</v>
      </c>
      <c r="J40" s="168"/>
      <c r="K40" s="168"/>
      <c r="L40" s="169"/>
      <c r="M40" s="138">
        <f>IF(AK20="IPLV",AK18,AK17)</f>
        <v>5.7022292938091104</v>
      </c>
      <c r="N40" s="138"/>
      <c r="O40" s="138"/>
      <c r="P40" s="140">
        <v>0.58499999999999996</v>
      </c>
      <c r="Q40" s="140"/>
      <c r="R40" s="140"/>
      <c r="S40" s="140"/>
      <c r="T40" s="139">
        <f>I20</f>
        <v>1550</v>
      </c>
      <c r="U40" s="139"/>
      <c r="V40" s="139"/>
      <c r="W40" s="139"/>
      <c r="X40" s="131">
        <f>ROUNDDOWN(AJ27*P40*T40*$I$23,1)</f>
        <v>984005.1</v>
      </c>
      <c r="Y40" s="132"/>
      <c r="Z40" s="132"/>
      <c r="AA40" s="133"/>
      <c r="AB40" s="144"/>
      <c r="AC40" s="144"/>
      <c r="AD40" s="144"/>
      <c r="AE40" s="144"/>
      <c r="AF40" s="144"/>
      <c r="AG40" s="144"/>
      <c r="AH40" s="144"/>
      <c r="AI40" s="25"/>
    </row>
    <row r="41" spans="2:45" ht="15" customHeight="1">
      <c r="B41" s="142" t="s">
        <v>94</v>
      </c>
      <c r="C41" s="142"/>
      <c r="D41" s="142"/>
      <c r="E41" s="142"/>
      <c r="F41" s="142"/>
      <c r="G41" s="142"/>
      <c r="H41" s="142"/>
      <c r="I41" s="142"/>
      <c r="J41" s="142"/>
      <c r="K41" s="142"/>
      <c r="L41" s="142"/>
      <c r="M41" s="142"/>
      <c r="N41" s="142"/>
      <c r="O41" s="142"/>
      <c r="P41" s="142"/>
      <c r="Q41" s="142"/>
      <c r="R41" s="142"/>
      <c r="S41" s="142"/>
      <c r="T41" s="142"/>
      <c r="U41" s="142"/>
      <c r="V41" s="142"/>
      <c r="W41" s="142"/>
      <c r="X41" s="142"/>
      <c r="Y41" s="142"/>
      <c r="Z41" s="142"/>
      <c r="AA41" s="142"/>
      <c r="AB41" s="144"/>
      <c r="AC41" s="144"/>
      <c r="AD41" s="144"/>
      <c r="AE41" s="144"/>
      <c r="AF41" s="144"/>
      <c r="AG41" s="144"/>
      <c r="AH41" s="144"/>
      <c r="AI41" s="25"/>
    </row>
    <row r="42" spans="2:45" ht="15" customHeight="1">
      <c r="B42" s="151"/>
      <c r="C42" s="151"/>
      <c r="E42" s="150"/>
      <c r="F42" s="150"/>
      <c r="G42" s="150"/>
      <c r="H42" s="150"/>
      <c r="I42" s="150"/>
      <c r="J42" s="150"/>
      <c r="K42" s="150"/>
      <c r="L42" s="150"/>
      <c r="M42" s="150"/>
      <c r="N42" s="150"/>
      <c r="O42" s="150"/>
      <c r="P42" s="150"/>
      <c r="Q42" s="150"/>
      <c r="R42" s="150"/>
      <c r="S42" s="150"/>
      <c r="T42" s="150"/>
      <c r="U42" s="150"/>
      <c r="V42" s="150"/>
      <c r="W42" s="150"/>
      <c r="X42" s="150"/>
      <c r="Y42" s="150"/>
      <c r="Z42" s="150"/>
      <c r="AA42" s="150"/>
      <c r="AB42" s="150"/>
      <c r="AC42" s="150"/>
      <c r="AD42" s="150"/>
      <c r="AE42" s="150"/>
      <c r="AF42" s="150"/>
      <c r="AI42" s="25"/>
    </row>
    <row r="43" spans="2:45" ht="15" customHeight="1">
      <c r="AI43" s="25"/>
    </row>
    <row r="44" spans="2:45" ht="15" customHeight="1">
      <c r="AG44" s="25"/>
      <c r="AI44" s="25"/>
    </row>
    <row r="45" spans="2:45" ht="15" customHeight="1">
      <c r="AG45" s="25"/>
      <c r="AI45" s="25"/>
    </row>
    <row r="46" spans="2:45" ht="15" customHeight="1">
      <c r="AG46" s="25"/>
      <c r="AI46" s="25"/>
    </row>
    <row r="47" spans="2:45" ht="38.25" customHeight="1">
      <c r="AG47" s="25"/>
      <c r="AI47" s="25"/>
    </row>
    <row r="48" spans="2:45" ht="41.25" customHeight="1">
      <c r="AG48" s="25"/>
      <c r="AI48" s="25"/>
    </row>
    <row r="49" spans="33:35" ht="12" customHeight="1">
      <c r="AG49" s="25"/>
      <c r="AI49" s="25"/>
    </row>
    <row r="50" spans="33:35" ht="12" customHeight="1">
      <c r="AG50" s="25"/>
      <c r="AI50" s="25"/>
    </row>
    <row r="51" spans="33:35" ht="15" customHeight="1">
      <c r="AG51" s="25"/>
      <c r="AI51" s="25"/>
    </row>
    <row r="52" spans="33:35" ht="7.5" customHeight="1">
      <c r="AG52" s="25"/>
    </row>
    <row r="53" spans="33:35" s="24" customFormat="1" ht="38.25" customHeight="1">
      <c r="AG53" s="25"/>
      <c r="AH53" s="25"/>
      <c r="AI53" s="53"/>
    </row>
    <row r="54" spans="33:35" ht="12" customHeight="1">
      <c r="AG54" s="25"/>
    </row>
    <row r="55" spans="33:35" ht="3.75" customHeight="1">
      <c r="AG55" s="25"/>
    </row>
    <row r="56" spans="33:35">
      <c r="AG56" s="25"/>
    </row>
    <row r="57" spans="33:35">
      <c r="AG57" s="25"/>
    </row>
    <row r="58" spans="33:35" ht="13.5" customHeight="1">
      <c r="AG58" s="25"/>
    </row>
    <row r="61" spans="33:35">
      <c r="AH61" s="24"/>
    </row>
    <row r="80" ht="13.5" customHeight="1"/>
    <row r="111" spans="34:35" s="24" customFormat="1" ht="13.5" customHeight="1">
      <c r="AH111" s="25"/>
      <c r="AI111" s="53"/>
    </row>
    <row r="119" spans="34:35">
      <c r="AH119" s="24"/>
    </row>
    <row r="126" spans="34:35" s="24" customFormat="1" ht="13.5" customHeight="1">
      <c r="AH126" s="25"/>
      <c r="AI126" s="53"/>
    </row>
    <row r="134" spans="34:34">
      <c r="AH134" s="24"/>
    </row>
    <row r="146" spans="34:35" s="24" customFormat="1" ht="13.5" customHeight="1">
      <c r="AH146" s="25"/>
      <c r="AI146" s="53"/>
    </row>
    <row r="148" spans="34:35" s="24" customFormat="1" ht="13.5" customHeight="1">
      <c r="AH148" s="25"/>
      <c r="AI148" s="53"/>
    </row>
    <row r="154" spans="34:35">
      <c r="AH154" s="24"/>
    </row>
    <row r="156" spans="34:35">
      <c r="AH156" s="24"/>
    </row>
  </sheetData>
  <sheetProtection algorithmName="SHA-512" hashValue="uj+Fal0DXeurmkjYt1u/m9YuDjMaiu/KdVa2y0nU/mfBrEX7t9MDqGXmh32hRy+pJuJ8VtB05nVa79kdJuetmA==" saltValue="7BhqhwatwcdRdqmdIOKThg==" spinCount="100000" sheet="1" objects="1" scenarios="1" selectLockedCells="1"/>
  <mergeCells count="145">
    <mergeCell ref="B41:AA41"/>
    <mergeCell ref="AB39:AH41"/>
    <mergeCell ref="I20:O20"/>
    <mergeCell ref="P20:R20"/>
    <mergeCell ref="E42:AF42"/>
    <mergeCell ref="B42:C42"/>
    <mergeCell ref="P17:R17"/>
    <mergeCell ref="I17:O17"/>
    <mergeCell ref="B26:D40"/>
    <mergeCell ref="M28:O28"/>
    <mergeCell ref="M29:O29"/>
    <mergeCell ref="E36:H36"/>
    <mergeCell ref="E37:H37"/>
    <mergeCell ref="E38:H38"/>
    <mergeCell ref="E39:H39"/>
    <mergeCell ref="E40:H40"/>
    <mergeCell ref="T28:W28"/>
    <mergeCell ref="I40:L40"/>
    <mergeCell ref="E26:H27"/>
    <mergeCell ref="E28:H28"/>
    <mergeCell ref="AB26:AF26"/>
    <mergeCell ref="AB27:AF27"/>
    <mergeCell ref="P37:S37"/>
    <mergeCell ref="P38:S38"/>
    <mergeCell ref="I10:R10"/>
    <mergeCell ref="I11:R11"/>
    <mergeCell ref="I12:R12"/>
    <mergeCell ref="I22:R22"/>
    <mergeCell ref="B17:H17"/>
    <mergeCell ref="X40:AA40"/>
    <mergeCell ref="I21:R21"/>
    <mergeCell ref="T27:W27"/>
    <mergeCell ref="P26:S26"/>
    <mergeCell ref="P27:S27"/>
    <mergeCell ref="X26:AA26"/>
    <mergeCell ref="X27:AA27"/>
    <mergeCell ref="E29:H29"/>
    <mergeCell ref="E30:H30"/>
    <mergeCell ref="E31:H31"/>
    <mergeCell ref="M40:O40"/>
    <mergeCell ref="M26:O26"/>
    <mergeCell ref="T40:W40"/>
    <mergeCell ref="P40:S40"/>
    <mergeCell ref="T36:W36"/>
    <mergeCell ref="T37:W37"/>
    <mergeCell ref="T38:W38"/>
    <mergeCell ref="T39:W39"/>
    <mergeCell ref="I27:L27"/>
    <mergeCell ref="M27:O27"/>
    <mergeCell ref="T26:W26"/>
    <mergeCell ref="M37:O37"/>
    <mergeCell ref="M38:O38"/>
    <mergeCell ref="M39:O39"/>
    <mergeCell ref="I37:L37"/>
    <mergeCell ref="I38:L38"/>
    <mergeCell ref="M31:O31"/>
    <mergeCell ref="M32:O32"/>
    <mergeCell ref="M33:O33"/>
    <mergeCell ref="T31:W31"/>
    <mergeCell ref="P39:S39"/>
    <mergeCell ref="I26:L26"/>
    <mergeCell ref="E32:H32"/>
    <mergeCell ref="E33:H33"/>
    <mergeCell ref="E34:H34"/>
    <mergeCell ref="E35:H35"/>
    <mergeCell ref="I39:L39"/>
    <mergeCell ref="P36:S36"/>
    <mergeCell ref="I28:L28"/>
    <mergeCell ref="I29:L29"/>
    <mergeCell ref="I30:L30"/>
    <mergeCell ref="I31:L31"/>
    <mergeCell ref="I32:L32"/>
    <mergeCell ref="I33:L33"/>
    <mergeCell ref="I34:L34"/>
    <mergeCell ref="I35:L35"/>
    <mergeCell ref="I36:L36"/>
    <mergeCell ref="M30:O30"/>
    <mergeCell ref="M34:O34"/>
    <mergeCell ref="M35:O35"/>
    <mergeCell ref="M36:O36"/>
    <mergeCell ref="X31:AA31"/>
    <mergeCell ref="X32:AA32"/>
    <mergeCell ref="X33:AA33"/>
    <mergeCell ref="X34:AA34"/>
    <mergeCell ref="X35:AA35"/>
    <mergeCell ref="P28:S28"/>
    <mergeCell ref="P29:S29"/>
    <mergeCell ref="P30:S30"/>
    <mergeCell ref="P31:S31"/>
    <mergeCell ref="P32:S32"/>
    <mergeCell ref="P33:S33"/>
    <mergeCell ref="P34:S34"/>
    <mergeCell ref="P35:S35"/>
    <mergeCell ref="T34:W34"/>
    <mergeCell ref="T35:W35"/>
    <mergeCell ref="T32:W32"/>
    <mergeCell ref="T33:W33"/>
    <mergeCell ref="B6:H6"/>
    <mergeCell ref="I6:R6"/>
    <mergeCell ref="I7:R7"/>
    <mergeCell ref="X28:AA28"/>
    <mergeCell ref="X29:AA29"/>
    <mergeCell ref="X39:AA39"/>
    <mergeCell ref="AB28:AF28"/>
    <mergeCell ref="AB29:AF29"/>
    <mergeCell ref="AB30:AF30"/>
    <mergeCell ref="AB31:AF31"/>
    <mergeCell ref="X36:AA36"/>
    <mergeCell ref="X37:AA37"/>
    <mergeCell ref="X38:AA38"/>
    <mergeCell ref="AB36:AF36"/>
    <mergeCell ref="AB37:AF37"/>
    <mergeCell ref="AB38:AF38"/>
    <mergeCell ref="AB32:AF32"/>
    <mergeCell ref="AB33:AF33"/>
    <mergeCell ref="AB34:AF34"/>
    <mergeCell ref="AB35:AF35"/>
    <mergeCell ref="T29:W29"/>
    <mergeCell ref="T30:W30"/>
    <mergeCell ref="B7:H7"/>
    <mergeCell ref="X30:AA30"/>
    <mergeCell ref="A1:AE1"/>
    <mergeCell ref="B4:E4"/>
    <mergeCell ref="F4:K4"/>
    <mergeCell ref="B10:H10"/>
    <mergeCell ref="B11:H11"/>
    <mergeCell ref="B12:H12"/>
    <mergeCell ref="P23:R23"/>
    <mergeCell ref="I23:O23"/>
    <mergeCell ref="B14:AG14"/>
    <mergeCell ref="B20:H20"/>
    <mergeCell ref="B21:H21"/>
    <mergeCell ref="B22:H22"/>
    <mergeCell ref="B23:H23"/>
    <mergeCell ref="T6:AG6"/>
    <mergeCell ref="T7:AG7"/>
    <mergeCell ref="T10:AG10"/>
    <mergeCell ref="T11:AG11"/>
    <mergeCell ref="T12:AG12"/>
    <mergeCell ref="T17:AG17"/>
    <mergeCell ref="T18:AG18"/>
    <mergeCell ref="T20:AG20"/>
    <mergeCell ref="T21:AF21"/>
    <mergeCell ref="T22:AG22"/>
    <mergeCell ref="T23:AG23"/>
  </mergeCells>
  <phoneticPr fontId="1"/>
  <conditionalFormatting sqref="B41">
    <cfRule type="expression" dxfId="8" priority="1">
      <formula>#REF!="指定計算"</formula>
    </cfRule>
  </conditionalFormatting>
  <conditionalFormatting sqref="E42">
    <cfRule type="expression" dxfId="7" priority="2">
      <formula>#REF!="指定計算"</formula>
    </cfRule>
  </conditionalFormatting>
  <conditionalFormatting sqref="P40:S40">
    <cfRule type="expression" dxfId="6" priority="6">
      <formula>$M$26="COP"</formula>
    </cfRule>
  </conditionalFormatting>
  <conditionalFormatting sqref="AB28:AF39">
    <cfRule type="expression" dxfId="5" priority="17">
      <formula>#REF!="指定計算"</formula>
    </cfRule>
  </conditionalFormatting>
  <dataValidations count="1">
    <dataValidation type="list" allowBlank="1" showInputMessage="1" showErrorMessage="1" sqref="P17:R17" xr:uid="{00000000-0002-0000-0000-000000000000}">
      <formula1>"kW,USRT"</formula1>
    </dataValidation>
  </dataValidations>
  <pageMargins left="0.27" right="0.23622047244094491" top="0.43307086614173229" bottom="0.15748031496062992" header="0.31496062992125984" footer="0.15748031496062992"/>
  <pageSetup paperSize="9" fitToHeight="0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1000000}">
          <x14:formula1>
            <xm:f>'&lt;ターボ冷凍機&gt;マスタ'!$B$6:$B$7</xm:f>
          </x14:formula1>
          <xm:sqref>I21:R21 W22:AF23</xm:sqref>
        </x14:dataValidation>
        <x14:dataValidation type="list" allowBlank="1" showInputMessage="1" showErrorMessage="1" xr:uid="{00000000-0002-0000-0000-000002000000}">
          <x14:formula1>
            <xm:f>'&lt;ターボ冷凍機&gt;マスタ'!$D$6:$D$81</xm:f>
          </x14:formula1>
          <xm:sqref>I22:R22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T152"/>
  <sheetViews>
    <sheetView showGridLines="0" view="pageBreakPreview" zoomScaleNormal="100" zoomScaleSheetLayoutView="100" workbookViewId="0">
      <selection activeCell="I7" sqref="I7:R7"/>
    </sheetView>
  </sheetViews>
  <sheetFormatPr defaultColWidth="9" defaultRowHeight="13"/>
  <cols>
    <col min="1" max="32" width="2.90625" style="24" customWidth="1"/>
    <col min="33" max="33" width="0.90625" style="24" customWidth="1"/>
    <col min="34" max="34" width="3.6328125" style="25" customWidth="1"/>
    <col min="35" max="35" width="9" style="28" hidden="1" customWidth="1"/>
    <col min="36" max="36" width="18.453125" style="25" hidden="1" customWidth="1"/>
    <col min="37" max="37" width="14.6328125" style="25" hidden="1" customWidth="1"/>
    <col min="38" max="38" width="9" style="25" hidden="1" customWidth="1"/>
    <col min="39" max="39" width="11.453125" style="25" hidden="1" customWidth="1"/>
    <col min="40" max="40" width="9" style="25" hidden="1" customWidth="1"/>
    <col min="41" max="41" width="9.08984375" style="25" hidden="1" customWidth="1"/>
    <col min="42" max="47" width="9" style="25"/>
    <col min="48" max="48" width="13.6328125" style="25" customWidth="1"/>
    <col min="49" max="51" width="9" style="25"/>
    <col min="52" max="52" width="5.08984375" style="25" customWidth="1"/>
    <col min="53" max="55" width="9" style="25"/>
    <col min="56" max="56" width="2.90625" style="25" customWidth="1"/>
    <col min="57" max="16384" width="9" style="25"/>
  </cols>
  <sheetData>
    <row r="1" spans="1:46" ht="34.5" customHeight="1">
      <c r="A1" s="72" t="s">
        <v>102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  <c r="AB1" s="72"/>
      <c r="AC1" s="72"/>
      <c r="AD1" s="72"/>
      <c r="AE1" s="72"/>
      <c r="AF1" s="23"/>
    </row>
    <row r="2" spans="1:46" ht="34.5" customHeight="1">
      <c r="A2" s="54"/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</row>
    <row r="3" spans="1:46" ht="61" customHeight="1">
      <c r="A3" s="26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</row>
    <row r="4" spans="1:46" ht="15" customHeight="1">
      <c r="B4" s="73"/>
      <c r="C4" s="74"/>
      <c r="D4" s="74"/>
      <c r="E4" s="75"/>
      <c r="F4" s="76" t="s">
        <v>95</v>
      </c>
      <c r="G4" s="77"/>
      <c r="H4" s="77"/>
      <c r="I4" s="77"/>
      <c r="J4" s="77"/>
      <c r="K4" s="77"/>
    </row>
    <row r="5" spans="1:46" ht="15" customHeight="1">
      <c r="A5" s="24" t="s">
        <v>61</v>
      </c>
    </row>
    <row r="6" spans="1:46" ht="15" customHeight="1">
      <c r="B6" s="86" t="s">
        <v>64</v>
      </c>
      <c r="C6" s="87"/>
      <c r="D6" s="87"/>
      <c r="E6" s="87"/>
      <c r="F6" s="87"/>
      <c r="G6" s="87"/>
      <c r="H6" s="88"/>
      <c r="I6" s="89" t="s">
        <v>67</v>
      </c>
      <c r="J6" s="90"/>
      <c r="K6" s="90"/>
      <c r="L6" s="90"/>
      <c r="M6" s="90"/>
      <c r="N6" s="90"/>
      <c r="O6" s="90"/>
      <c r="P6" s="90"/>
      <c r="Q6" s="90"/>
      <c r="R6" s="91"/>
      <c r="S6" s="170"/>
      <c r="T6" s="171"/>
      <c r="U6" s="171"/>
      <c r="V6" s="171"/>
    </row>
    <row r="7" spans="1:46" ht="15" customHeight="1">
      <c r="B7" s="107" t="s">
        <v>108</v>
      </c>
      <c r="C7" s="108"/>
      <c r="D7" s="108"/>
      <c r="E7" s="108"/>
      <c r="F7" s="108"/>
      <c r="G7" s="108"/>
      <c r="H7" s="109"/>
      <c r="I7" s="92"/>
      <c r="J7" s="93"/>
      <c r="K7" s="93"/>
      <c r="L7" s="93"/>
      <c r="M7" s="93"/>
      <c r="N7" s="93"/>
      <c r="O7" s="93"/>
      <c r="P7" s="93"/>
      <c r="Q7" s="93"/>
      <c r="R7" s="94"/>
      <c r="S7" s="55"/>
      <c r="T7" s="84" t="s">
        <v>85</v>
      </c>
      <c r="U7" s="84"/>
      <c r="V7" s="84"/>
      <c r="W7" s="84"/>
      <c r="X7" s="84"/>
      <c r="Y7" s="84"/>
      <c r="Z7" s="84"/>
      <c r="AA7" s="84"/>
      <c r="AB7" s="84"/>
      <c r="AC7" s="84"/>
      <c r="AD7" s="84"/>
      <c r="AE7" s="84"/>
      <c r="AF7" s="84"/>
      <c r="AG7" s="84"/>
    </row>
    <row r="8" spans="1:46" ht="3" customHeight="1"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M8" s="28"/>
    </row>
    <row r="9" spans="1:46" ht="15" customHeight="1">
      <c r="A9" s="24" t="s">
        <v>1</v>
      </c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M9" s="28"/>
    </row>
    <row r="10" spans="1:46" ht="15" customHeight="1">
      <c r="B10" s="78" t="s">
        <v>100</v>
      </c>
      <c r="C10" s="78"/>
      <c r="D10" s="78"/>
      <c r="E10" s="78"/>
      <c r="F10" s="78"/>
      <c r="G10" s="78"/>
      <c r="H10" s="78"/>
      <c r="I10" s="92" t="s">
        <v>3</v>
      </c>
      <c r="J10" s="93"/>
      <c r="K10" s="93"/>
      <c r="L10" s="93"/>
      <c r="M10" s="93"/>
      <c r="N10" s="93"/>
      <c r="O10" s="93"/>
      <c r="P10" s="93"/>
      <c r="Q10" s="93"/>
      <c r="R10" s="93"/>
      <c r="S10" s="31"/>
      <c r="T10" s="84" t="s">
        <v>101</v>
      </c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</row>
    <row r="11" spans="1:46" ht="30" customHeight="1">
      <c r="B11" s="78" t="s">
        <v>2</v>
      </c>
      <c r="C11" s="78"/>
      <c r="D11" s="78"/>
      <c r="E11" s="78"/>
      <c r="F11" s="78"/>
      <c r="G11" s="78"/>
      <c r="H11" s="78"/>
      <c r="I11" s="92" t="s">
        <v>59</v>
      </c>
      <c r="J11" s="93"/>
      <c r="K11" s="93"/>
      <c r="L11" s="93"/>
      <c r="M11" s="93"/>
      <c r="N11" s="93"/>
      <c r="O11" s="93"/>
      <c r="P11" s="93"/>
      <c r="Q11" s="93"/>
      <c r="R11" s="93"/>
      <c r="S11" s="31"/>
      <c r="T11" s="84" t="s">
        <v>86</v>
      </c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</row>
    <row r="12" spans="1:46" ht="15" customHeight="1">
      <c r="B12" s="78" t="s">
        <v>68</v>
      </c>
      <c r="C12" s="78"/>
      <c r="D12" s="78"/>
      <c r="E12" s="78"/>
      <c r="F12" s="78"/>
      <c r="G12" s="78"/>
      <c r="H12" s="78"/>
      <c r="I12" s="92" t="s">
        <v>60</v>
      </c>
      <c r="J12" s="93"/>
      <c r="K12" s="93"/>
      <c r="L12" s="93"/>
      <c r="M12" s="93"/>
      <c r="N12" s="93"/>
      <c r="O12" s="93"/>
      <c r="P12" s="93"/>
      <c r="Q12" s="93"/>
      <c r="R12" s="93"/>
      <c r="S12" s="31"/>
      <c r="T12" s="84" t="s">
        <v>87</v>
      </c>
      <c r="U12" s="84"/>
      <c r="V12" s="84"/>
      <c r="W12" s="84"/>
      <c r="X12" s="84"/>
      <c r="Y12" s="84"/>
      <c r="Z12" s="84"/>
      <c r="AA12" s="84"/>
      <c r="AB12" s="84"/>
      <c r="AC12" s="84"/>
      <c r="AD12" s="84"/>
      <c r="AE12" s="84"/>
      <c r="AF12" s="84"/>
      <c r="AG12" s="84"/>
      <c r="AJ12" s="56" t="s">
        <v>76</v>
      </c>
      <c r="AK12" s="47" t="str">
        <f>IF(OR(I22&lt;=1999,I22="1950年以前"),"1999年以前","2000年以降")</f>
        <v>2000年以降</v>
      </c>
    </row>
    <row r="13" spans="1:46" ht="15" customHeight="1"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</row>
    <row r="14" spans="1:46" ht="15" customHeight="1">
      <c r="A14" s="19"/>
      <c r="B14" s="82" t="s">
        <v>82</v>
      </c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82"/>
      <c r="N14" s="82"/>
      <c r="O14" s="82"/>
      <c r="P14" s="82"/>
      <c r="Q14" s="82"/>
      <c r="R14" s="82"/>
      <c r="S14" s="82"/>
      <c r="T14" s="82"/>
      <c r="U14" s="82"/>
      <c r="V14" s="82"/>
      <c r="W14" s="82"/>
      <c r="X14" s="82"/>
      <c r="Y14" s="82"/>
      <c r="Z14" s="82"/>
      <c r="AA14" s="82"/>
      <c r="AB14" s="82"/>
      <c r="AC14" s="82"/>
      <c r="AD14" s="82"/>
      <c r="AE14" s="82"/>
      <c r="AF14" s="82"/>
      <c r="AG14" s="82"/>
      <c r="AH14" s="20"/>
      <c r="AI14" s="32"/>
      <c r="AJ14" s="32"/>
      <c r="AK14" s="32"/>
      <c r="AL14" s="32"/>
      <c r="AM14" s="33"/>
      <c r="AN14" s="33"/>
      <c r="AO14" s="33"/>
      <c r="AP14" s="20"/>
      <c r="AQ14" s="20"/>
      <c r="AR14" s="20"/>
      <c r="AS14" s="20"/>
      <c r="AT14" s="20"/>
    </row>
    <row r="15" spans="1:46" ht="15" customHeight="1">
      <c r="B15" s="30"/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</row>
    <row r="16" spans="1:46" ht="15" customHeight="1">
      <c r="A16" s="24" t="s">
        <v>80</v>
      </c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</row>
    <row r="17" spans="1:37" ht="15" customHeight="1">
      <c r="B17" s="86" t="s">
        <v>4</v>
      </c>
      <c r="C17" s="87"/>
      <c r="D17" s="87"/>
      <c r="E17" s="87"/>
      <c r="F17" s="87"/>
      <c r="G17" s="87"/>
      <c r="H17" s="88"/>
      <c r="I17" s="154">
        <v>1800</v>
      </c>
      <c r="J17" s="155"/>
      <c r="K17" s="155"/>
      <c r="L17" s="155"/>
      <c r="M17" s="155"/>
      <c r="N17" s="155"/>
      <c r="O17" s="156"/>
      <c r="P17" s="186" t="s">
        <v>41</v>
      </c>
      <c r="Q17" s="186"/>
      <c r="R17" s="186"/>
      <c r="S17" s="31"/>
      <c r="T17" s="84" t="s">
        <v>92</v>
      </c>
      <c r="U17" s="84"/>
      <c r="V17" s="84"/>
      <c r="W17" s="84"/>
      <c r="X17" s="84"/>
      <c r="Y17" s="84"/>
      <c r="Z17" s="84"/>
      <c r="AA17" s="84"/>
      <c r="AB17" s="84"/>
      <c r="AC17" s="84"/>
      <c r="AD17" s="84"/>
      <c r="AE17" s="84"/>
      <c r="AF17" s="84"/>
      <c r="AG17" s="84"/>
      <c r="AJ17" s="25" t="s">
        <v>37</v>
      </c>
    </row>
    <row r="18" spans="1:37" ht="15" customHeight="1">
      <c r="B18" s="40"/>
      <c r="C18" s="40"/>
      <c r="D18" s="40"/>
      <c r="E18" s="40"/>
      <c r="F18" s="40"/>
      <c r="G18" s="40"/>
      <c r="H18" s="40"/>
      <c r="I18" s="41"/>
      <c r="J18" s="41"/>
      <c r="K18" s="41"/>
      <c r="L18" s="41"/>
      <c r="M18" s="41"/>
      <c r="N18" s="41"/>
      <c r="O18" s="41"/>
      <c r="P18" s="57"/>
      <c r="Q18" s="57"/>
      <c r="R18" s="57"/>
      <c r="S18" s="43"/>
      <c r="T18" s="84" t="s">
        <v>88</v>
      </c>
      <c r="U18" s="84"/>
      <c r="V18" s="84"/>
      <c r="W18" s="84"/>
      <c r="X18" s="84"/>
      <c r="Y18" s="84"/>
      <c r="Z18" s="84"/>
      <c r="AA18" s="84"/>
      <c r="AB18" s="84"/>
      <c r="AC18" s="84"/>
      <c r="AD18" s="84"/>
      <c r="AE18" s="84"/>
      <c r="AF18" s="84"/>
      <c r="AG18" s="84"/>
      <c r="AJ18" s="25" t="s">
        <v>38</v>
      </c>
    </row>
    <row r="19" spans="1:37" ht="15" customHeight="1">
      <c r="A19" s="24" t="s">
        <v>81</v>
      </c>
      <c r="B19" s="30"/>
      <c r="C19" s="30"/>
      <c r="D19" s="30"/>
      <c r="E19" s="43"/>
      <c r="F19" s="43"/>
      <c r="G19" s="43"/>
      <c r="H19" s="43"/>
      <c r="I19" s="58"/>
      <c r="J19" s="58"/>
      <c r="K19" s="58"/>
      <c r="L19" s="58"/>
      <c r="M19" s="58"/>
      <c r="N19" s="58"/>
      <c r="O19" s="58"/>
      <c r="P19" s="59"/>
      <c r="Q19" s="59"/>
      <c r="R19" s="59"/>
      <c r="S19" s="43"/>
      <c r="T19" s="43"/>
      <c r="U19" s="43"/>
      <c r="V19" s="43"/>
      <c r="W19" s="60"/>
      <c r="X19" s="60"/>
      <c r="Y19" s="60"/>
      <c r="Z19" s="60"/>
      <c r="AA19" s="60"/>
      <c r="AB19" s="60"/>
      <c r="AC19" s="60"/>
      <c r="AD19" s="60"/>
      <c r="AE19" s="60"/>
      <c r="AF19" s="60"/>
    </row>
    <row r="20" spans="1:37" ht="15" customHeight="1">
      <c r="B20" s="78" t="s">
        <v>5</v>
      </c>
      <c r="C20" s="78"/>
      <c r="D20" s="78"/>
      <c r="E20" s="78"/>
      <c r="F20" s="78"/>
      <c r="G20" s="78"/>
      <c r="H20" s="78"/>
      <c r="I20" s="184">
        <f>既存設備!I20</f>
        <v>1550</v>
      </c>
      <c r="J20" s="185"/>
      <c r="K20" s="185"/>
      <c r="L20" s="185"/>
      <c r="M20" s="185"/>
      <c r="N20" s="185"/>
      <c r="O20" s="185"/>
      <c r="P20" s="147" t="s">
        <v>97</v>
      </c>
      <c r="Q20" s="148"/>
      <c r="R20" s="149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</row>
    <row r="21" spans="1:37" ht="30" customHeight="1">
      <c r="B21" s="83" t="s">
        <v>69</v>
      </c>
      <c r="C21" s="83"/>
      <c r="D21" s="83"/>
      <c r="E21" s="83"/>
      <c r="F21" s="83"/>
      <c r="G21" s="83"/>
      <c r="H21" s="83"/>
      <c r="I21" s="175" t="str">
        <f>既存設備!I21</f>
        <v>有り</v>
      </c>
      <c r="J21" s="176"/>
      <c r="K21" s="176"/>
      <c r="L21" s="176"/>
      <c r="M21" s="176"/>
      <c r="N21" s="176"/>
      <c r="O21" s="176"/>
      <c r="P21" s="176"/>
      <c r="Q21" s="176"/>
      <c r="R21" s="176"/>
      <c r="S21" s="61"/>
      <c r="T21" s="62"/>
      <c r="U21" s="62"/>
      <c r="V21" s="62"/>
      <c r="W21" s="29"/>
      <c r="X21" s="29"/>
      <c r="Y21" s="29"/>
      <c r="Z21" s="29"/>
      <c r="AA21" s="29"/>
      <c r="AB21" s="29"/>
      <c r="AC21" s="29"/>
      <c r="AD21" s="29"/>
      <c r="AE21" s="29"/>
      <c r="AF21" s="29"/>
    </row>
    <row r="22" spans="1:37" ht="15" customHeight="1">
      <c r="B22" s="78" t="s">
        <v>63</v>
      </c>
      <c r="C22" s="78"/>
      <c r="D22" s="78"/>
      <c r="E22" s="78"/>
      <c r="F22" s="78"/>
      <c r="G22" s="78"/>
      <c r="H22" s="78"/>
      <c r="I22" s="182">
        <v>2025</v>
      </c>
      <c r="J22" s="183"/>
      <c r="K22" s="183"/>
      <c r="L22" s="183"/>
      <c r="M22" s="183"/>
      <c r="N22" s="183"/>
      <c r="O22" s="183"/>
      <c r="P22" s="183"/>
      <c r="Q22" s="183"/>
      <c r="R22" s="183"/>
      <c r="S22" s="61"/>
      <c r="T22" s="62"/>
      <c r="U22" s="62"/>
      <c r="V22" s="62"/>
      <c r="W22" s="29"/>
      <c r="X22" s="29"/>
      <c r="Y22" s="29"/>
      <c r="Z22" s="29"/>
      <c r="AA22" s="29"/>
      <c r="AB22" s="29"/>
      <c r="AC22" s="29"/>
      <c r="AD22" s="29"/>
      <c r="AE22" s="29"/>
      <c r="AF22" s="29"/>
    </row>
    <row r="23" spans="1:37" ht="15" customHeight="1">
      <c r="B23" s="78" t="s">
        <v>65</v>
      </c>
      <c r="C23" s="78"/>
      <c r="D23" s="78"/>
      <c r="E23" s="78"/>
      <c r="F23" s="78"/>
      <c r="G23" s="78"/>
      <c r="H23" s="78"/>
      <c r="I23" s="172">
        <v>1</v>
      </c>
      <c r="J23" s="173"/>
      <c r="K23" s="173"/>
      <c r="L23" s="173"/>
      <c r="M23" s="173"/>
      <c r="N23" s="173"/>
      <c r="O23" s="173"/>
      <c r="P23" s="174" t="s">
        <v>96</v>
      </c>
      <c r="Q23" s="174"/>
      <c r="R23" s="174"/>
      <c r="S23" s="61"/>
      <c r="T23" s="84" t="s">
        <v>91</v>
      </c>
      <c r="U23" s="84"/>
      <c r="V23" s="84"/>
      <c r="W23" s="84"/>
      <c r="X23" s="84"/>
      <c r="Y23" s="84"/>
      <c r="Z23" s="84"/>
      <c r="AA23" s="84"/>
      <c r="AB23" s="84"/>
      <c r="AC23" s="84"/>
      <c r="AD23" s="84"/>
      <c r="AE23" s="84"/>
      <c r="AF23" s="84"/>
      <c r="AG23" s="84"/>
    </row>
    <row r="24" spans="1:37" ht="15" customHeight="1">
      <c r="B24" s="40"/>
      <c r="C24" s="40"/>
      <c r="D24" s="40"/>
      <c r="E24" s="40"/>
      <c r="F24" s="40"/>
      <c r="G24" s="40"/>
      <c r="H24" s="40"/>
      <c r="I24" s="63"/>
      <c r="J24" s="63"/>
      <c r="K24" s="63"/>
      <c r="L24" s="63"/>
      <c r="M24" s="63"/>
      <c r="N24" s="63"/>
      <c r="O24" s="63"/>
      <c r="P24" s="63"/>
      <c r="Q24" s="63"/>
      <c r="R24" s="63"/>
      <c r="S24" s="43"/>
      <c r="T24" s="43"/>
      <c r="U24" s="43"/>
      <c r="V24" s="43"/>
      <c r="W24" s="29"/>
      <c r="X24" s="29"/>
      <c r="Y24" s="29"/>
      <c r="Z24" s="29"/>
      <c r="AA24" s="29"/>
      <c r="AB24" s="29"/>
      <c r="AC24" s="29"/>
      <c r="AD24" s="29"/>
      <c r="AE24" s="29"/>
      <c r="AF24" s="29"/>
    </row>
    <row r="25" spans="1:37" ht="15" customHeight="1">
      <c r="A25" s="24" t="s">
        <v>84</v>
      </c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43"/>
      <c r="AF25" s="43"/>
      <c r="AJ25" s="25" t="s">
        <v>27</v>
      </c>
    </row>
    <row r="26" spans="1:37" ht="15" customHeight="1">
      <c r="B26" s="157" t="s">
        <v>21</v>
      </c>
      <c r="C26" s="158"/>
      <c r="D26" s="159"/>
      <c r="E26" s="78" t="s">
        <v>0</v>
      </c>
      <c r="F26" s="78"/>
      <c r="G26" s="78"/>
      <c r="H26" s="78"/>
      <c r="I26" s="127" t="s">
        <v>36</v>
      </c>
      <c r="J26" s="127"/>
      <c r="K26" s="127"/>
      <c r="L26" s="127"/>
      <c r="M26" s="121" t="str">
        <f>AK30</f>
        <v>IPLV</v>
      </c>
      <c r="N26" s="122"/>
      <c r="O26" s="123"/>
      <c r="P26" s="121" t="s">
        <v>22</v>
      </c>
      <c r="Q26" s="122"/>
      <c r="R26" s="122"/>
      <c r="S26" s="123"/>
      <c r="T26" s="121" t="s">
        <v>52</v>
      </c>
      <c r="U26" s="122"/>
      <c r="V26" s="122"/>
      <c r="W26" s="123"/>
      <c r="X26" s="121" t="s">
        <v>33</v>
      </c>
      <c r="Y26" s="122"/>
      <c r="Z26" s="122"/>
      <c r="AA26" s="122"/>
      <c r="AB26" s="170"/>
      <c r="AC26" s="171"/>
      <c r="AD26" s="171"/>
      <c r="AE26" s="171"/>
      <c r="AF26" s="171"/>
    </row>
    <row r="27" spans="1:37" ht="15" customHeight="1" thickBot="1">
      <c r="B27" s="160"/>
      <c r="C27" s="161"/>
      <c r="D27" s="162"/>
      <c r="E27" s="78"/>
      <c r="F27" s="78"/>
      <c r="G27" s="78"/>
      <c r="H27" s="78"/>
      <c r="I27" s="141" t="s">
        <v>20</v>
      </c>
      <c r="J27" s="141"/>
      <c r="K27" s="141"/>
      <c r="L27" s="141"/>
      <c r="M27" s="118"/>
      <c r="N27" s="119"/>
      <c r="O27" s="120"/>
      <c r="P27" s="118" t="s">
        <v>40</v>
      </c>
      <c r="Q27" s="119"/>
      <c r="R27" s="119"/>
      <c r="S27" s="120"/>
      <c r="T27" s="118" t="s">
        <v>32</v>
      </c>
      <c r="U27" s="119"/>
      <c r="V27" s="119"/>
      <c r="W27" s="120"/>
      <c r="X27" s="135" t="s">
        <v>35</v>
      </c>
      <c r="Y27" s="136"/>
      <c r="Z27" s="136"/>
      <c r="AA27" s="136"/>
      <c r="AB27" s="170"/>
      <c r="AC27" s="171"/>
      <c r="AD27" s="171"/>
      <c r="AE27" s="171"/>
      <c r="AF27" s="171"/>
      <c r="AJ27" s="64" t="str">
        <f>既存設備!I21</f>
        <v>有り</v>
      </c>
    </row>
    <row r="28" spans="1:37" ht="15" customHeight="1">
      <c r="B28" s="160"/>
      <c r="C28" s="161"/>
      <c r="D28" s="162"/>
      <c r="E28" s="111">
        <v>4</v>
      </c>
      <c r="F28" s="111"/>
      <c r="G28" s="111"/>
      <c r="H28" s="111"/>
      <c r="I28" s="115"/>
      <c r="J28" s="116"/>
      <c r="K28" s="116"/>
      <c r="L28" s="117"/>
      <c r="M28" s="105"/>
      <c r="N28" s="106"/>
      <c r="O28" s="110"/>
      <c r="P28" s="105"/>
      <c r="Q28" s="106"/>
      <c r="R28" s="106"/>
      <c r="S28" s="110"/>
      <c r="T28" s="105"/>
      <c r="U28" s="106"/>
      <c r="V28" s="106"/>
      <c r="W28" s="106"/>
      <c r="X28" s="95">
        <v>46171.8</v>
      </c>
      <c r="Y28" s="96"/>
      <c r="Z28" s="96"/>
      <c r="AA28" s="97"/>
      <c r="AB28" s="104"/>
      <c r="AC28" s="104"/>
      <c r="AD28" s="104"/>
      <c r="AE28" s="104"/>
      <c r="AF28" s="104"/>
    </row>
    <row r="29" spans="1:37" ht="15" customHeight="1">
      <c r="B29" s="160"/>
      <c r="C29" s="161"/>
      <c r="D29" s="162"/>
      <c r="E29" s="111">
        <v>5</v>
      </c>
      <c r="F29" s="111"/>
      <c r="G29" s="111"/>
      <c r="H29" s="111"/>
      <c r="I29" s="115"/>
      <c r="J29" s="116"/>
      <c r="K29" s="116"/>
      <c r="L29" s="117"/>
      <c r="M29" s="105"/>
      <c r="N29" s="106"/>
      <c r="O29" s="110"/>
      <c r="P29" s="105"/>
      <c r="Q29" s="106"/>
      <c r="R29" s="106"/>
      <c r="S29" s="110"/>
      <c r="T29" s="105"/>
      <c r="U29" s="106"/>
      <c r="V29" s="106"/>
      <c r="W29" s="106"/>
      <c r="X29" s="98">
        <v>50000</v>
      </c>
      <c r="Y29" s="99"/>
      <c r="Z29" s="99"/>
      <c r="AA29" s="100"/>
      <c r="AB29" s="104"/>
      <c r="AC29" s="104"/>
      <c r="AD29" s="104"/>
      <c r="AE29" s="104"/>
      <c r="AF29" s="104"/>
    </row>
    <row r="30" spans="1:37" ht="15" customHeight="1">
      <c r="B30" s="160"/>
      <c r="C30" s="161"/>
      <c r="D30" s="162"/>
      <c r="E30" s="111">
        <v>6</v>
      </c>
      <c r="F30" s="111"/>
      <c r="G30" s="111"/>
      <c r="H30" s="111"/>
      <c r="I30" s="115"/>
      <c r="J30" s="116"/>
      <c r="K30" s="116"/>
      <c r="L30" s="117"/>
      <c r="M30" s="105"/>
      <c r="N30" s="106"/>
      <c r="O30" s="110"/>
      <c r="P30" s="105"/>
      <c r="Q30" s="106"/>
      <c r="R30" s="106"/>
      <c r="S30" s="110"/>
      <c r="T30" s="105"/>
      <c r="U30" s="106"/>
      <c r="V30" s="106"/>
      <c r="W30" s="106"/>
      <c r="X30" s="98">
        <v>100000</v>
      </c>
      <c r="Y30" s="99"/>
      <c r="Z30" s="99"/>
      <c r="AA30" s="100"/>
      <c r="AB30" s="104"/>
      <c r="AC30" s="104"/>
      <c r="AD30" s="104"/>
      <c r="AE30" s="104"/>
      <c r="AF30" s="104"/>
      <c r="AJ30" s="38" t="s">
        <v>6</v>
      </c>
      <c r="AK30" s="38" t="str">
        <f>既存設備!AK20</f>
        <v>IPLV</v>
      </c>
    </row>
    <row r="31" spans="1:37" ht="15" customHeight="1">
      <c r="B31" s="160"/>
      <c r="C31" s="161"/>
      <c r="D31" s="162"/>
      <c r="E31" s="111">
        <v>7</v>
      </c>
      <c r="F31" s="111"/>
      <c r="G31" s="111"/>
      <c r="H31" s="111"/>
      <c r="I31" s="115"/>
      <c r="J31" s="116"/>
      <c r="K31" s="116"/>
      <c r="L31" s="117"/>
      <c r="M31" s="105"/>
      <c r="N31" s="106"/>
      <c r="O31" s="110"/>
      <c r="P31" s="105"/>
      <c r="Q31" s="106"/>
      <c r="R31" s="106"/>
      <c r="S31" s="110"/>
      <c r="T31" s="105"/>
      <c r="U31" s="106"/>
      <c r="V31" s="106"/>
      <c r="W31" s="106"/>
      <c r="X31" s="98">
        <v>120000</v>
      </c>
      <c r="Y31" s="99"/>
      <c r="Z31" s="99"/>
      <c r="AA31" s="100"/>
      <c r="AB31" s="104"/>
      <c r="AC31" s="104"/>
      <c r="AD31" s="104"/>
      <c r="AE31" s="104"/>
      <c r="AF31" s="104"/>
    </row>
    <row r="32" spans="1:37" ht="15" customHeight="1">
      <c r="B32" s="160"/>
      <c r="C32" s="161"/>
      <c r="D32" s="162"/>
      <c r="E32" s="111">
        <v>8</v>
      </c>
      <c r="F32" s="111"/>
      <c r="G32" s="111"/>
      <c r="H32" s="111"/>
      <c r="I32" s="115"/>
      <c r="J32" s="116"/>
      <c r="K32" s="116"/>
      <c r="L32" s="117"/>
      <c r="M32" s="105"/>
      <c r="N32" s="106"/>
      <c r="O32" s="110"/>
      <c r="P32" s="105"/>
      <c r="Q32" s="106"/>
      <c r="R32" s="106"/>
      <c r="S32" s="110"/>
      <c r="T32" s="105"/>
      <c r="U32" s="106"/>
      <c r="V32" s="106"/>
      <c r="W32" s="106"/>
      <c r="X32" s="98">
        <v>150000</v>
      </c>
      <c r="Y32" s="99"/>
      <c r="Z32" s="99"/>
      <c r="AA32" s="100"/>
      <c r="AB32" s="104"/>
      <c r="AC32" s="104"/>
      <c r="AD32" s="104"/>
      <c r="AE32" s="104"/>
      <c r="AF32" s="104"/>
      <c r="AJ32" s="25" t="s">
        <v>53</v>
      </c>
    </row>
    <row r="33" spans="2:41" ht="15" customHeight="1">
      <c r="B33" s="160"/>
      <c r="C33" s="161"/>
      <c r="D33" s="162"/>
      <c r="E33" s="111">
        <v>9</v>
      </c>
      <c r="F33" s="111"/>
      <c r="G33" s="111"/>
      <c r="H33" s="111"/>
      <c r="I33" s="115"/>
      <c r="J33" s="116"/>
      <c r="K33" s="116"/>
      <c r="L33" s="117"/>
      <c r="M33" s="105"/>
      <c r="N33" s="106"/>
      <c r="O33" s="110"/>
      <c r="P33" s="105"/>
      <c r="Q33" s="106"/>
      <c r="R33" s="106"/>
      <c r="S33" s="110"/>
      <c r="T33" s="105"/>
      <c r="U33" s="106"/>
      <c r="V33" s="106"/>
      <c r="W33" s="106"/>
      <c r="X33" s="98">
        <v>150000</v>
      </c>
      <c r="Y33" s="99"/>
      <c r="Z33" s="99"/>
      <c r="AA33" s="100"/>
      <c r="AB33" s="104"/>
      <c r="AC33" s="104"/>
      <c r="AD33" s="104"/>
      <c r="AE33" s="104"/>
      <c r="AF33" s="104"/>
      <c r="AJ33" s="65" t="s">
        <v>56</v>
      </c>
      <c r="AK33" s="66">
        <f>既存設備!AN16</f>
        <v>1758</v>
      </c>
      <c r="AL33" s="64" t="s">
        <v>47</v>
      </c>
      <c r="AM33" s="67">
        <f>既存設備!P40</f>
        <v>0.58499999999999996</v>
      </c>
    </row>
    <row r="34" spans="2:41" ht="15" customHeight="1">
      <c r="B34" s="160"/>
      <c r="C34" s="161"/>
      <c r="D34" s="162"/>
      <c r="E34" s="111">
        <v>10</v>
      </c>
      <c r="F34" s="111"/>
      <c r="G34" s="111"/>
      <c r="H34" s="111"/>
      <c r="I34" s="115"/>
      <c r="J34" s="116"/>
      <c r="K34" s="116"/>
      <c r="L34" s="117"/>
      <c r="M34" s="105"/>
      <c r="N34" s="106"/>
      <c r="O34" s="110"/>
      <c r="P34" s="105"/>
      <c r="Q34" s="106"/>
      <c r="R34" s="106"/>
      <c r="S34" s="110"/>
      <c r="T34" s="105"/>
      <c r="U34" s="106"/>
      <c r="V34" s="106"/>
      <c r="W34" s="106"/>
      <c r="X34" s="98">
        <v>0</v>
      </c>
      <c r="Y34" s="99"/>
      <c r="Z34" s="99"/>
      <c r="AA34" s="100"/>
      <c r="AB34" s="104"/>
      <c r="AC34" s="104"/>
      <c r="AD34" s="104"/>
      <c r="AE34" s="104"/>
      <c r="AF34" s="104"/>
      <c r="AJ34" s="64" t="s">
        <v>57</v>
      </c>
      <c r="AK34" s="68">
        <f>AK33*既存設備!I23</f>
        <v>1758</v>
      </c>
      <c r="AL34" s="64" t="s">
        <v>48</v>
      </c>
      <c r="AM34" s="69">
        <f>IF(ROUNDDOWN(AM33*AK37,3)&gt;1,1,ROUNDDOWN(AM33*AK37,3))</f>
        <v>0.57099999999999995</v>
      </c>
    </row>
    <row r="35" spans="2:41" ht="15" customHeight="1">
      <c r="B35" s="160"/>
      <c r="C35" s="161"/>
      <c r="D35" s="162"/>
      <c r="E35" s="111">
        <v>11</v>
      </c>
      <c r="F35" s="111"/>
      <c r="G35" s="111"/>
      <c r="H35" s="111"/>
      <c r="I35" s="115"/>
      <c r="J35" s="116"/>
      <c r="K35" s="116"/>
      <c r="L35" s="117"/>
      <c r="M35" s="105"/>
      <c r="N35" s="106"/>
      <c r="O35" s="110"/>
      <c r="P35" s="105"/>
      <c r="Q35" s="106"/>
      <c r="R35" s="106"/>
      <c r="S35" s="110"/>
      <c r="T35" s="105"/>
      <c r="U35" s="106"/>
      <c r="V35" s="106"/>
      <c r="W35" s="106"/>
      <c r="X35" s="98">
        <v>0</v>
      </c>
      <c r="Y35" s="99"/>
      <c r="Z35" s="99"/>
      <c r="AA35" s="100"/>
      <c r="AB35" s="104"/>
      <c r="AC35" s="104"/>
      <c r="AD35" s="104"/>
      <c r="AE35" s="104"/>
      <c r="AF35" s="104"/>
      <c r="AJ35" s="65" t="s">
        <v>55</v>
      </c>
      <c r="AK35" s="70">
        <f>ROUNDDOWN(IF($P$17="USRT",$I$17,$I$17/3.52),1)</f>
        <v>1800</v>
      </c>
    </row>
    <row r="36" spans="2:41" ht="15" customHeight="1">
      <c r="B36" s="160"/>
      <c r="C36" s="161"/>
      <c r="D36" s="162"/>
      <c r="E36" s="111">
        <v>12</v>
      </c>
      <c r="F36" s="111"/>
      <c r="G36" s="111"/>
      <c r="H36" s="111"/>
      <c r="I36" s="115"/>
      <c r="J36" s="116"/>
      <c r="K36" s="116"/>
      <c r="L36" s="117"/>
      <c r="M36" s="105"/>
      <c r="N36" s="106"/>
      <c r="O36" s="110"/>
      <c r="P36" s="105"/>
      <c r="Q36" s="106"/>
      <c r="R36" s="106"/>
      <c r="S36" s="110"/>
      <c r="T36" s="105"/>
      <c r="U36" s="106"/>
      <c r="V36" s="106"/>
      <c r="W36" s="106"/>
      <c r="X36" s="98">
        <v>0</v>
      </c>
      <c r="Y36" s="99"/>
      <c r="Z36" s="99"/>
      <c r="AA36" s="100"/>
      <c r="AB36" s="104"/>
      <c r="AC36" s="104"/>
      <c r="AD36" s="104"/>
      <c r="AE36" s="104"/>
      <c r="AF36" s="104"/>
      <c r="AI36" s="25"/>
      <c r="AJ36" s="64" t="s">
        <v>58</v>
      </c>
      <c r="AK36" s="68">
        <f>AK35*I23</f>
        <v>1800</v>
      </c>
    </row>
    <row r="37" spans="2:41" ht="15" customHeight="1">
      <c r="B37" s="160"/>
      <c r="C37" s="161"/>
      <c r="D37" s="162"/>
      <c r="E37" s="111">
        <v>1</v>
      </c>
      <c r="F37" s="111"/>
      <c r="G37" s="111"/>
      <c r="H37" s="111"/>
      <c r="I37" s="115"/>
      <c r="J37" s="116"/>
      <c r="K37" s="116"/>
      <c r="L37" s="117"/>
      <c r="M37" s="105"/>
      <c r="N37" s="106"/>
      <c r="O37" s="110"/>
      <c r="P37" s="105"/>
      <c r="Q37" s="106"/>
      <c r="R37" s="106"/>
      <c r="S37" s="110"/>
      <c r="T37" s="105"/>
      <c r="U37" s="106"/>
      <c r="V37" s="106"/>
      <c r="W37" s="106"/>
      <c r="X37" s="98">
        <v>0</v>
      </c>
      <c r="Y37" s="99"/>
      <c r="Z37" s="99"/>
      <c r="AA37" s="100"/>
      <c r="AB37" s="104"/>
      <c r="AC37" s="104"/>
      <c r="AD37" s="104"/>
      <c r="AE37" s="104"/>
      <c r="AF37" s="104"/>
      <c r="AI37" s="25"/>
      <c r="AJ37" s="64" t="s">
        <v>54</v>
      </c>
      <c r="AK37" s="71">
        <f>ROUNDDOWN(AK34/AK36,10)</f>
        <v>0.97666666660000001</v>
      </c>
    </row>
    <row r="38" spans="2:41" ht="15" customHeight="1">
      <c r="B38" s="160"/>
      <c r="C38" s="161"/>
      <c r="D38" s="162"/>
      <c r="E38" s="111">
        <v>2</v>
      </c>
      <c r="F38" s="111"/>
      <c r="G38" s="111"/>
      <c r="H38" s="111"/>
      <c r="I38" s="115"/>
      <c r="J38" s="116"/>
      <c r="K38" s="116"/>
      <c r="L38" s="117"/>
      <c r="M38" s="105"/>
      <c r="N38" s="106"/>
      <c r="O38" s="110"/>
      <c r="P38" s="105"/>
      <c r="Q38" s="106"/>
      <c r="R38" s="106"/>
      <c r="S38" s="110"/>
      <c r="T38" s="105"/>
      <c r="U38" s="106"/>
      <c r="V38" s="106"/>
      <c r="W38" s="106"/>
      <c r="X38" s="98">
        <v>0</v>
      </c>
      <c r="Y38" s="99"/>
      <c r="Z38" s="99"/>
      <c r="AA38" s="100"/>
      <c r="AB38" s="104"/>
      <c r="AC38" s="104"/>
      <c r="AD38" s="104"/>
      <c r="AE38" s="104"/>
      <c r="AF38" s="104"/>
      <c r="AI38" s="25"/>
    </row>
    <row r="39" spans="2:41" ht="15" customHeight="1" thickBot="1">
      <c r="B39" s="160"/>
      <c r="C39" s="161"/>
      <c r="D39" s="162"/>
      <c r="E39" s="166">
        <v>3</v>
      </c>
      <c r="F39" s="166"/>
      <c r="G39" s="166"/>
      <c r="H39" s="166"/>
      <c r="I39" s="112"/>
      <c r="J39" s="113"/>
      <c r="K39" s="113"/>
      <c r="L39" s="114"/>
      <c r="M39" s="124"/>
      <c r="N39" s="125"/>
      <c r="O39" s="126"/>
      <c r="P39" s="124"/>
      <c r="Q39" s="125"/>
      <c r="R39" s="125"/>
      <c r="S39" s="126"/>
      <c r="T39" s="124"/>
      <c r="U39" s="125"/>
      <c r="V39" s="125"/>
      <c r="W39" s="125"/>
      <c r="X39" s="101">
        <v>0</v>
      </c>
      <c r="Y39" s="102"/>
      <c r="Z39" s="102"/>
      <c r="AA39" s="103"/>
      <c r="AB39" s="143" t="s">
        <v>107</v>
      </c>
      <c r="AC39" s="144"/>
      <c r="AD39" s="144"/>
      <c r="AE39" s="144"/>
      <c r="AF39" s="144"/>
      <c r="AG39" s="144"/>
      <c r="AH39" s="144"/>
      <c r="AI39" s="25"/>
    </row>
    <row r="40" spans="2:41" ht="15" customHeight="1" thickTop="1">
      <c r="B40" s="163"/>
      <c r="C40" s="164"/>
      <c r="D40" s="165"/>
      <c r="E40" s="118" t="s">
        <v>93</v>
      </c>
      <c r="F40" s="119"/>
      <c r="G40" s="119"/>
      <c r="H40" s="120"/>
      <c r="I40" s="167">
        <f>ROUNDDOWN(IF(P17="kW",I17,I17*3.52),1)</f>
        <v>6336</v>
      </c>
      <c r="J40" s="168"/>
      <c r="K40" s="168"/>
      <c r="L40" s="169"/>
      <c r="M40" s="180">
        <v>9.1</v>
      </c>
      <c r="N40" s="180"/>
      <c r="O40" s="180"/>
      <c r="P40" s="181">
        <f>AM34</f>
        <v>0.57099999999999995</v>
      </c>
      <c r="Q40" s="181"/>
      <c r="R40" s="181"/>
      <c r="S40" s="181"/>
      <c r="T40" s="139">
        <f>I20</f>
        <v>1550</v>
      </c>
      <c r="U40" s="139"/>
      <c r="V40" s="139"/>
      <c r="W40" s="139"/>
      <c r="X40" s="131">
        <f>ROUNDDOWN(AJ44*P40*T40*$I$23,1)</f>
        <v>616171.80000000005</v>
      </c>
      <c r="Y40" s="132"/>
      <c r="Z40" s="132"/>
      <c r="AA40" s="133"/>
      <c r="AB40" s="144"/>
      <c r="AC40" s="144"/>
      <c r="AD40" s="144"/>
      <c r="AE40" s="144"/>
      <c r="AF40" s="144"/>
      <c r="AG40" s="144"/>
      <c r="AH40" s="144"/>
      <c r="AI40" s="25"/>
      <c r="AO40" s="52">
        <f>SUM(X28:AA39)</f>
        <v>616171.80000000005</v>
      </c>
    </row>
    <row r="41" spans="2:41" ht="15" customHeight="1">
      <c r="B41" s="142" t="s">
        <v>94</v>
      </c>
      <c r="C41" s="142"/>
      <c r="D41" s="142"/>
      <c r="E41" s="142"/>
      <c r="F41" s="142"/>
      <c r="G41" s="142"/>
      <c r="H41" s="142"/>
      <c r="I41" s="142"/>
      <c r="J41" s="142"/>
      <c r="K41" s="142"/>
      <c r="L41" s="142"/>
      <c r="M41" s="142"/>
      <c r="N41" s="142"/>
      <c r="O41" s="142"/>
      <c r="P41" s="142"/>
      <c r="Q41" s="142"/>
      <c r="R41" s="142"/>
      <c r="S41" s="142"/>
      <c r="T41" s="142"/>
      <c r="U41" s="142"/>
      <c r="V41" s="142"/>
      <c r="W41" s="142"/>
      <c r="X41" s="142"/>
      <c r="Y41" s="142"/>
      <c r="Z41" s="142"/>
      <c r="AA41" s="142"/>
      <c r="AB41" s="144"/>
      <c r="AC41" s="144"/>
      <c r="AD41" s="144"/>
      <c r="AE41" s="144"/>
      <c r="AF41" s="144"/>
      <c r="AG41" s="144"/>
      <c r="AH41" s="144"/>
      <c r="AI41" s="25"/>
    </row>
    <row r="42" spans="2:41" ht="15" customHeight="1">
      <c r="B42" s="151"/>
      <c r="C42" s="151"/>
      <c r="S42" s="177"/>
      <c r="T42" s="178"/>
      <c r="U42" s="178"/>
      <c r="V42" s="178"/>
      <c r="W42" s="178"/>
      <c r="X42" s="178"/>
      <c r="Y42" s="178"/>
      <c r="Z42" s="179"/>
      <c r="AA42" s="179"/>
      <c r="AB42" s="179"/>
      <c r="AC42" s="179"/>
      <c r="AD42" s="179"/>
      <c r="AE42" s="179"/>
      <c r="AF42" s="179"/>
      <c r="AG42" s="25"/>
      <c r="AI42" s="25"/>
    </row>
    <row r="43" spans="2:41" ht="15" customHeight="1">
      <c r="AG43" s="25"/>
      <c r="AI43" s="25"/>
      <c r="AJ43" s="25" t="s">
        <v>79</v>
      </c>
    </row>
    <row r="44" spans="2:41" ht="15" customHeight="1">
      <c r="AG44" s="25"/>
      <c r="AI44" s="25"/>
      <c r="AJ44" s="49">
        <f>ROUNDDOWN(I40/M40,1)</f>
        <v>696.2</v>
      </c>
    </row>
    <row r="45" spans="2:41" ht="15" customHeight="1">
      <c r="AG45" s="25"/>
      <c r="AI45" s="25"/>
    </row>
    <row r="46" spans="2:41" ht="38.25" customHeight="1">
      <c r="AG46" s="25"/>
      <c r="AH46" s="24"/>
      <c r="AI46" s="25"/>
    </row>
    <row r="47" spans="2:41" ht="10.5" customHeight="1">
      <c r="AG47" s="25"/>
      <c r="AI47" s="25"/>
    </row>
    <row r="48" spans="2:41" ht="15" customHeight="1">
      <c r="AG48" s="25"/>
      <c r="AI48" s="25"/>
    </row>
    <row r="49" spans="33:39" ht="15" customHeight="1">
      <c r="AG49" s="25"/>
      <c r="AI49" s="25"/>
    </row>
    <row r="50" spans="33:39" ht="7.5" customHeight="1">
      <c r="AG50" s="25"/>
    </row>
    <row r="51" spans="33:39" s="24" customFormat="1" ht="38.25" customHeight="1">
      <c r="AG51" s="25"/>
      <c r="AH51" s="25"/>
      <c r="AI51" s="53"/>
      <c r="AJ51" s="25"/>
      <c r="AK51" s="25"/>
      <c r="AL51" s="25"/>
      <c r="AM51" s="25"/>
    </row>
    <row r="52" spans="33:39" ht="12" customHeight="1">
      <c r="AG52" s="25"/>
      <c r="AM52" s="24"/>
    </row>
    <row r="53" spans="33:39" ht="3.75" customHeight="1">
      <c r="AG53" s="25"/>
    </row>
    <row r="54" spans="33:39">
      <c r="AG54" s="25"/>
    </row>
    <row r="55" spans="33:39">
      <c r="AG55" s="25"/>
      <c r="AL55" s="24"/>
    </row>
    <row r="56" spans="33:39" s="24" customFormat="1" ht="13.5" customHeight="1">
      <c r="AG56" s="25"/>
      <c r="AH56" s="25"/>
      <c r="AI56" s="28"/>
      <c r="AJ56" s="25"/>
      <c r="AK56" s="25"/>
      <c r="AL56" s="25"/>
      <c r="AM56" s="25"/>
    </row>
    <row r="57" spans="33:39">
      <c r="AJ57" s="24"/>
      <c r="AK57" s="24"/>
    </row>
    <row r="78" spans="34:39" s="24" customFormat="1" ht="13.5" customHeight="1">
      <c r="AH78" s="25"/>
      <c r="AI78" s="28"/>
      <c r="AJ78" s="25"/>
      <c r="AK78" s="25"/>
      <c r="AL78" s="25"/>
      <c r="AM78" s="25"/>
    </row>
    <row r="104" spans="34:39">
      <c r="AH104" s="24"/>
    </row>
    <row r="109" spans="34:39" s="24" customFormat="1" ht="13.5" customHeight="1">
      <c r="AH109" s="25"/>
      <c r="AI109" s="53"/>
      <c r="AJ109" s="25"/>
      <c r="AK109" s="25"/>
      <c r="AL109" s="25"/>
      <c r="AM109" s="25"/>
    </row>
    <row r="110" spans="34:39">
      <c r="AM110" s="24"/>
    </row>
    <row r="113" spans="34:39">
      <c r="AL113" s="24"/>
    </row>
    <row r="115" spans="34:39">
      <c r="AJ115" s="24"/>
      <c r="AK115" s="24"/>
    </row>
    <row r="119" spans="34:39">
      <c r="AH119" s="24"/>
    </row>
    <row r="124" spans="34:39" s="24" customFormat="1" ht="13.5" customHeight="1">
      <c r="AH124" s="25"/>
      <c r="AI124" s="53"/>
      <c r="AJ124" s="25"/>
      <c r="AK124" s="25"/>
      <c r="AL124" s="25"/>
      <c r="AM124" s="25"/>
    </row>
    <row r="125" spans="34:39">
      <c r="AM125" s="24"/>
    </row>
    <row r="128" spans="34:39">
      <c r="AL128" s="24"/>
    </row>
    <row r="130" spans="34:39">
      <c r="AJ130" s="24"/>
      <c r="AK130" s="24"/>
    </row>
    <row r="139" spans="34:39">
      <c r="AH139" s="24"/>
    </row>
    <row r="141" spans="34:39">
      <c r="AH141" s="24"/>
    </row>
    <row r="144" spans="34:39" s="24" customFormat="1" ht="13.5" customHeight="1">
      <c r="AH144" s="25"/>
      <c r="AI144" s="53"/>
      <c r="AJ144" s="25"/>
      <c r="AK144" s="25"/>
      <c r="AL144" s="25"/>
      <c r="AM144" s="25"/>
    </row>
    <row r="145" spans="34:39">
      <c r="AM145" s="24"/>
    </row>
    <row r="146" spans="34:39" s="24" customFormat="1" ht="13.5" customHeight="1">
      <c r="AH146" s="25"/>
      <c r="AI146" s="53"/>
      <c r="AJ146" s="25"/>
      <c r="AK146" s="25"/>
      <c r="AL146" s="25"/>
      <c r="AM146" s="25"/>
    </row>
    <row r="147" spans="34:39">
      <c r="AM147" s="24"/>
    </row>
    <row r="148" spans="34:39">
      <c r="AL148" s="24"/>
    </row>
    <row r="150" spans="34:39">
      <c r="AJ150" s="24"/>
      <c r="AK150" s="24"/>
      <c r="AL150" s="24"/>
    </row>
    <row r="152" spans="34:39">
      <c r="AJ152" s="24"/>
      <c r="AK152" s="24"/>
    </row>
  </sheetData>
  <sheetProtection algorithmName="SHA-512" hashValue="Pdf83FELCfV/C6hVNZC8SGTthJqBtGMG1XHfD9NNYACDqjUBaHarIw3ezmp/bnNJhOVgCMPmpx8D8W1TO3uIxg==" saltValue="tAeRUZxoIMGfJDThcqBc2g==" spinCount="100000" sheet="1" objects="1" scenarios="1" selectLockedCells="1"/>
  <mergeCells count="143">
    <mergeCell ref="B41:AA41"/>
    <mergeCell ref="AB39:AH41"/>
    <mergeCell ref="I20:O20"/>
    <mergeCell ref="P20:R20"/>
    <mergeCell ref="B6:H6"/>
    <mergeCell ref="S6:V6"/>
    <mergeCell ref="I6:R6"/>
    <mergeCell ref="B7:H7"/>
    <mergeCell ref="I7:R7"/>
    <mergeCell ref="I17:O17"/>
    <mergeCell ref="P17:R17"/>
    <mergeCell ref="T7:AG7"/>
    <mergeCell ref="T10:AG10"/>
    <mergeCell ref="T11:AG11"/>
    <mergeCell ref="T12:AG12"/>
    <mergeCell ref="B20:H20"/>
    <mergeCell ref="B21:H21"/>
    <mergeCell ref="B22:H22"/>
    <mergeCell ref="B23:H23"/>
    <mergeCell ref="B14:AG14"/>
    <mergeCell ref="I10:R10"/>
    <mergeCell ref="I11:R11"/>
    <mergeCell ref="I12:R12"/>
    <mergeCell ref="I26:L26"/>
    <mergeCell ref="I27:L27"/>
    <mergeCell ref="M26:O26"/>
    <mergeCell ref="M27:O27"/>
    <mergeCell ref="T26:W26"/>
    <mergeCell ref="T27:W27"/>
    <mergeCell ref="P26:S26"/>
    <mergeCell ref="P27:S27"/>
    <mergeCell ref="T23:AG23"/>
    <mergeCell ref="I22:R22"/>
    <mergeCell ref="X26:AA26"/>
    <mergeCell ref="X27:AA27"/>
    <mergeCell ref="AB26:AF26"/>
    <mergeCell ref="AB27:AF27"/>
    <mergeCell ref="B17:H17"/>
    <mergeCell ref="I21:R21"/>
    <mergeCell ref="T17:AG17"/>
    <mergeCell ref="T18:AG18"/>
    <mergeCell ref="B42:C42"/>
    <mergeCell ref="S42:Y42"/>
    <mergeCell ref="Z42:AF42"/>
    <mergeCell ref="M40:O40"/>
    <mergeCell ref="T40:W40"/>
    <mergeCell ref="P40:S40"/>
    <mergeCell ref="X40:AA40"/>
    <mergeCell ref="I40:L40"/>
    <mergeCell ref="B26:D40"/>
    <mergeCell ref="E26:H27"/>
    <mergeCell ref="E28:H28"/>
    <mergeCell ref="E29:H29"/>
    <mergeCell ref="E30:H30"/>
    <mergeCell ref="E31:H31"/>
    <mergeCell ref="E32:H32"/>
    <mergeCell ref="E33:H33"/>
    <mergeCell ref="E34:H34"/>
    <mergeCell ref="E35:H35"/>
    <mergeCell ref="E36:H36"/>
    <mergeCell ref="E37:H37"/>
    <mergeCell ref="E38:H38"/>
    <mergeCell ref="E39:H39"/>
    <mergeCell ref="E40:H40"/>
    <mergeCell ref="P31:S31"/>
    <mergeCell ref="X31:AA31"/>
    <mergeCell ref="AB28:AF28"/>
    <mergeCell ref="I29:L29"/>
    <mergeCell ref="M29:O29"/>
    <mergeCell ref="T29:W29"/>
    <mergeCell ref="P29:S29"/>
    <mergeCell ref="X29:AA29"/>
    <mergeCell ref="AB29:AF29"/>
    <mergeCell ref="I30:L30"/>
    <mergeCell ref="M30:O30"/>
    <mergeCell ref="T30:W30"/>
    <mergeCell ref="P30:S30"/>
    <mergeCell ref="X30:AA30"/>
    <mergeCell ref="AB30:AF30"/>
    <mergeCell ref="I28:L28"/>
    <mergeCell ref="M28:O28"/>
    <mergeCell ref="T28:W28"/>
    <mergeCell ref="P28:S28"/>
    <mergeCell ref="X28:AA28"/>
    <mergeCell ref="P36:S36"/>
    <mergeCell ref="X36:AA36"/>
    <mergeCell ref="AB36:AF36"/>
    <mergeCell ref="I34:L34"/>
    <mergeCell ref="M34:O34"/>
    <mergeCell ref="T34:W34"/>
    <mergeCell ref="P34:S34"/>
    <mergeCell ref="X34:AA34"/>
    <mergeCell ref="AB31:AF31"/>
    <mergeCell ref="I32:L32"/>
    <mergeCell ref="M32:O32"/>
    <mergeCell ref="T32:W32"/>
    <mergeCell ref="P32:S32"/>
    <mergeCell ref="X32:AA32"/>
    <mergeCell ref="AB32:AF32"/>
    <mergeCell ref="I33:L33"/>
    <mergeCell ref="M33:O33"/>
    <mergeCell ref="T33:W33"/>
    <mergeCell ref="P33:S33"/>
    <mergeCell ref="X33:AA33"/>
    <mergeCell ref="AB33:AF33"/>
    <mergeCell ref="I31:L31"/>
    <mergeCell ref="M31:O31"/>
    <mergeCell ref="T31:W31"/>
    <mergeCell ref="I38:L38"/>
    <mergeCell ref="M38:O38"/>
    <mergeCell ref="T38:W38"/>
    <mergeCell ref="P38:S38"/>
    <mergeCell ref="X38:AA38"/>
    <mergeCell ref="AB38:AF38"/>
    <mergeCell ref="I39:L39"/>
    <mergeCell ref="M39:O39"/>
    <mergeCell ref="T39:W39"/>
    <mergeCell ref="P39:S39"/>
    <mergeCell ref="X39:AA39"/>
    <mergeCell ref="A1:AE1"/>
    <mergeCell ref="B4:E4"/>
    <mergeCell ref="F4:K4"/>
    <mergeCell ref="B10:H10"/>
    <mergeCell ref="B11:H11"/>
    <mergeCell ref="B12:H12"/>
    <mergeCell ref="I23:O23"/>
    <mergeCell ref="P23:R23"/>
    <mergeCell ref="AB37:AF37"/>
    <mergeCell ref="I37:L37"/>
    <mergeCell ref="M37:O37"/>
    <mergeCell ref="T37:W37"/>
    <mergeCell ref="P37:S37"/>
    <mergeCell ref="X37:AA37"/>
    <mergeCell ref="AB34:AF34"/>
    <mergeCell ref="I35:L35"/>
    <mergeCell ref="M35:O35"/>
    <mergeCell ref="T35:W35"/>
    <mergeCell ref="P35:S35"/>
    <mergeCell ref="X35:AA35"/>
    <mergeCell ref="AB35:AF35"/>
    <mergeCell ref="I36:L36"/>
    <mergeCell ref="M36:O36"/>
    <mergeCell ref="T36:W36"/>
  </mergeCells>
  <phoneticPr fontId="1"/>
  <conditionalFormatting sqref="B41">
    <cfRule type="expression" dxfId="4" priority="2">
      <formula>#REF!="指定計算"</formula>
    </cfRule>
  </conditionalFormatting>
  <conditionalFormatting sqref="I40:O40">
    <cfRule type="expression" dxfId="3" priority="14">
      <formula>#REF!="独自計算"</formula>
    </cfRule>
    <cfRule type="expression" dxfId="2" priority="16">
      <formula>#REF!="独自計算"</formula>
    </cfRule>
  </conditionalFormatting>
  <conditionalFormatting sqref="T28:W39">
    <cfRule type="expression" dxfId="1" priority="15">
      <formula>#REF!="独自計算"</formula>
    </cfRule>
  </conditionalFormatting>
  <conditionalFormatting sqref="AB28:AF39">
    <cfRule type="expression" dxfId="0" priority="1">
      <formula>#REF!="指定計算"</formula>
    </cfRule>
  </conditionalFormatting>
  <dataValidations count="1">
    <dataValidation type="list" allowBlank="1" showInputMessage="1" showErrorMessage="1" sqref="P17:R17" xr:uid="{00000000-0002-0000-0100-000000000000}">
      <formula1>"kW,USRT"</formula1>
    </dataValidation>
  </dataValidations>
  <pageMargins left="0.27" right="0.23622047244094491" top="0.43307086614173229" bottom="0.15748031496062992" header="0.31496062992125984" footer="0.15748031496062992"/>
  <pageSetup paperSize="9" fitToHeight="0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2000000}">
          <x14:formula1>
            <xm:f>'&lt;ターボ冷凍機&gt;マスタ'!$B$6:$B$7</xm:f>
          </x14:formula1>
          <xm:sqref>W23:AF23</xm:sqref>
        </x14:dataValidation>
        <x14:dataValidation type="list" allowBlank="1" showInputMessage="1" showErrorMessage="1" xr:uid="{00000000-0002-0000-0100-000001000000}">
          <x14:formula1>
            <xm:f>'&lt;ターボ冷凍機&gt;マスタ'!$D$81:$D$82</xm:f>
          </x14:formula1>
          <xm:sqref>I22:R22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X82"/>
  <sheetViews>
    <sheetView view="pageBreakPreview" zoomScaleNormal="100" zoomScaleSheetLayoutView="100" workbookViewId="0"/>
  </sheetViews>
  <sheetFormatPr defaultRowHeight="13"/>
  <cols>
    <col min="1" max="1" width="3.453125" customWidth="1"/>
    <col min="2" max="2" width="16.08984375" bestFit="1" customWidth="1"/>
    <col min="3" max="3" width="3.90625" customWidth="1"/>
    <col min="5" max="5" width="3.453125" customWidth="1"/>
    <col min="7" max="7" width="3.90625" customWidth="1"/>
    <col min="8" max="8" width="17.90625" customWidth="1"/>
    <col min="9" max="9" width="15.90625" customWidth="1"/>
    <col min="10" max="10" width="18.6328125" customWidth="1"/>
    <col min="11" max="11" width="15.08984375" customWidth="1"/>
    <col min="12" max="12" width="9.08984375" customWidth="1"/>
    <col min="13" max="13" width="12.36328125" customWidth="1"/>
  </cols>
  <sheetData>
    <row r="1" spans="2:24" ht="13.5" thickBot="1"/>
    <row r="2" spans="2:24" ht="14.5" thickBot="1">
      <c r="B2" s="3" t="s">
        <v>7</v>
      </c>
      <c r="C2" s="4"/>
      <c r="D2" s="4"/>
      <c r="E2" s="4"/>
      <c r="F2" s="4"/>
      <c r="G2" s="4"/>
      <c r="H2" s="5"/>
    </row>
    <row r="5" spans="2:24">
      <c r="B5" t="s">
        <v>70</v>
      </c>
      <c r="D5" s="18" t="s">
        <v>75</v>
      </c>
      <c r="F5" s="18" t="s">
        <v>74</v>
      </c>
      <c r="H5" t="s">
        <v>49</v>
      </c>
      <c r="W5" s="6"/>
      <c r="X5" s="7"/>
    </row>
    <row r="6" spans="2:24">
      <c r="B6" s="2" t="s">
        <v>72</v>
      </c>
      <c r="D6" s="17" t="s">
        <v>73</v>
      </c>
      <c r="E6" s="16"/>
      <c r="F6" s="17">
        <v>2017</v>
      </c>
      <c r="H6" s="15" t="s">
        <v>30</v>
      </c>
      <c r="M6" t="s">
        <v>77</v>
      </c>
    </row>
    <row r="7" spans="2:24">
      <c r="B7" s="2" t="s">
        <v>71</v>
      </c>
      <c r="D7" s="17">
        <v>1951</v>
      </c>
      <c r="F7" s="17">
        <v>2018</v>
      </c>
      <c r="H7" s="8" t="s">
        <v>8</v>
      </c>
      <c r="I7" s="1" t="s">
        <v>42</v>
      </c>
      <c r="J7" s="9" t="s">
        <v>9</v>
      </c>
      <c r="K7" s="8" t="s">
        <v>10</v>
      </c>
      <c r="M7" s="2">
        <v>8.64</v>
      </c>
    </row>
    <row r="8" spans="2:24">
      <c r="D8" s="17">
        <v>1952</v>
      </c>
      <c r="H8" s="10" t="s">
        <v>11</v>
      </c>
      <c r="I8" s="11" t="s">
        <v>12</v>
      </c>
      <c r="J8" s="9" t="str">
        <f>H8&amp;I8</f>
        <v>1999年以前～199以下</v>
      </c>
      <c r="K8" s="12">
        <v>4.4822411997648928</v>
      </c>
    </row>
    <row r="9" spans="2:24">
      <c r="D9" s="17">
        <v>1953</v>
      </c>
      <c r="H9" s="10" t="s">
        <v>11</v>
      </c>
      <c r="I9" s="11" t="s">
        <v>13</v>
      </c>
      <c r="J9" s="9" t="str">
        <f t="shared" ref="J9:J19" si="0">H9&amp;I9</f>
        <v>1999年以前200～399</v>
      </c>
      <c r="K9" s="12">
        <v>4.6997252426503078</v>
      </c>
      <c r="M9" t="s">
        <v>78</v>
      </c>
    </row>
    <row r="10" spans="2:24">
      <c r="D10" s="17">
        <v>1954</v>
      </c>
      <c r="H10" s="10" t="s">
        <v>11</v>
      </c>
      <c r="I10" s="11" t="s">
        <v>14</v>
      </c>
      <c r="J10" s="9" t="str">
        <f t="shared" si="0"/>
        <v>1999年以前400～599</v>
      </c>
      <c r="K10" s="12">
        <v>4.8326057165267278</v>
      </c>
      <c r="M10" s="2">
        <v>2.58E-2</v>
      </c>
    </row>
    <row r="11" spans="2:24">
      <c r="D11" s="17">
        <v>1955</v>
      </c>
      <c r="H11" s="10" t="s">
        <v>11</v>
      </c>
      <c r="I11" s="11" t="s">
        <v>15</v>
      </c>
      <c r="J11" s="9" t="str">
        <f t="shared" si="0"/>
        <v>1999年以前600～799</v>
      </c>
      <c r="K11" s="12">
        <v>4.8568134943372607</v>
      </c>
    </row>
    <row r="12" spans="2:24">
      <c r="D12" s="17">
        <v>1956</v>
      </c>
      <c r="H12" s="10" t="s">
        <v>11</v>
      </c>
      <c r="I12" s="11" t="s">
        <v>16</v>
      </c>
      <c r="J12" s="9" t="str">
        <f t="shared" si="0"/>
        <v>1999年以前800～999</v>
      </c>
      <c r="K12" s="12">
        <v>4.9232530779753763</v>
      </c>
    </row>
    <row r="13" spans="2:24">
      <c r="D13" s="17">
        <v>1957</v>
      </c>
      <c r="H13" s="10" t="s">
        <v>11</v>
      </c>
      <c r="I13" s="11" t="s">
        <v>17</v>
      </c>
      <c r="J13" s="9" t="str">
        <f t="shared" si="0"/>
        <v>1999年以前1000以上～</v>
      </c>
      <c r="K13" s="12">
        <v>4.8522820358024052</v>
      </c>
      <c r="L13" s="13"/>
    </row>
    <row r="14" spans="2:24">
      <c r="D14" s="17">
        <v>1958</v>
      </c>
      <c r="H14" s="10" t="s">
        <v>18</v>
      </c>
      <c r="I14" s="11" t="s">
        <v>19</v>
      </c>
      <c r="J14" s="9" t="str">
        <f t="shared" si="0"/>
        <v>2000年以降～199以下</v>
      </c>
      <c r="K14" s="12">
        <v>4.9233393824608003</v>
      </c>
      <c r="L14" s="13"/>
    </row>
    <row r="15" spans="2:24">
      <c r="D15" s="17">
        <v>1959</v>
      </c>
      <c r="H15" s="10" t="s">
        <v>18</v>
      </c>
      <c r="I15" s="11" t="s">
        <v>13</v>
      </c>
      <c r="J15" s="9" t="str">
        <f t="shared" si="0"/>
        <v>2000年以降200～399</v>
      </c>
      <c r="K15" s="12">
        <v>5.1597203832441281</v>
      </c>
      <c r="L15" s="13"/>
    </row>
    <row r="16" spans="2:24">
      <c r="D16" s="17">
        <v>1960</v>
      </c>
      <c r="H16" s="10" t="s">
        <v>18</v>
      </c>
      <c r="I16" s="11" t="s">
        <v>14</v>
      </c>
      <c r="J16" s="9" t="str">
        <f t="shared" si="0"/>
        <v>2000年以降400～599</v>
      </c>
      <c r="K16" s="12">
        <v>5.2675408162496042</v>
      </c>
    </row>
    <row r="17" spans="4:11">
      <c r="D17" s="17">
        <v>1961</v>
      </c>
      <c r="H17" s="10" t="s">
        <v>18</v>
      </c>
      <c r="I17" s="11" t="s">
        <v>15</v>
      </c>
      <c r="J17" s="9" t="str">
        <f t="shared" si="0"/>
        <v>2000年以降600～799</v>
      </c>
      <c r="K17" s="12">
        <v>5.3316685930926067</v>
      </c>
    </row>
    <row r="18" spans="4:11">
      <c r="D18" s="17">
        <v>1962</v>
      </c>
      <c r="H18" s="10" t="s">
        <v>18</v>
      </c>
      <c r="I18" s="11" t="s">
        <v>16</v>
      </c>
      <c r="J18" s="9" t="str">
        <f t="shared" si="0"/>
        <v>2000年以降800～999</v>
      </c>
      <c r="K18" s="12">
        <v>5.1840513759012996</v>
      </c>
    </row>
    <row r="19" spans="4:11">
      <c r="D19" s="17">
        <v>1963</v>
      </c>
      <c r="H19" s="10" t="s">
        <v>18</v>
      </c>
      <c r="I19" s="11" t="s">
        <v>17</v>
      </c>
      <c r="J19" s="9" t="str">
        <f t="shared" si="0"/>
        <v>2000年以降1000以上～</v>
      </c>
      <c r="K19" s="12">
        <v>5.4758608139005229</v>
      </c>
    </row>
    <row r="20" spans="4:11">
      <c r="D20" s="17">
        <v>1964</v>
      </c>
    </row>
    <row r="21" spans="4:11">
      <c r="D21" s="17">
        <v>1965</v>
      </c>
      <c r="H21" s="15" t="s">
        <v>29</v>
      </c>
    </row>
    <row r="22" spans="4:11">
      <c r="D22" s="17">
        <v>1966</v>
      </c>
      <c r="H22" s="8" t="s">
        <v>8</v>
      </c>
      <c r="I22" s="1" t="s">
        <v>43</v>
      </c>
      <c r="J22" s="9" t="s">
        <v>9</v>
      </c>
      <c r="K22" s="14" t="s">
        <v>28</v>
      </c>
    </row>
    <row r="23" spans="4:11">
      <c r="D23" s="17">
        <v>1967</v>
      </c>
      <c r="H23" s="12" t="s">
        <v>11</v>
      </c>
      <c r="I23" s="11" t="s">
        <v>19</v>
      </c>
      <c r="J23" s="9" t="str">
        <f>H23&amp;I23</f>
        <v>1999年以前～199以下</v>
      </c>
      <c r="K23" s="12">
        <v>4.4508312695763896</v>
      </c>
    </row>
    <row r="24" spans="4:11">
      <c r="D24" s="17">
        <v>1968</v>
      </c>
      <c r="H24" s="12" t="s">
        <v>11</v>
      </c>
      <c r="I24" s="11" t="s">
        <v>13</v>
      </c>
      <c r="J24" s="9" t="str">
        <f t="shared" ref="J24:J34" si="1">H24&amp;I24</f>
        <v>1999年以前200～399</v>
      </c>
      <c r="K24" s="12">
        <v>4.6524211374319338</v>
      </c>
    </row>
    <row r="25" spans="4:11">
      <c r="D25" s="17">
        <v>1969</v>
      </c>
      <c r="H25" s="12" t="s">
        <v>11</v>
      </c>
      <c r="I25" s="11" t="s">
        <v>14</v>
      </c>
      <c r="J25" s="9" t="str">
        <f t="shared" si="1"/>
        <v>1999年以前400～599</v>
      </c>
      <c r="K25" s="12">
        <v>4.8017845517697397</v>
      </c>
    </row>
    <row r="26" spans="4:11">
      <c r="D26" s="17">
        <v>1970</v>
      </c>
      <c r="H26" s="12" t="s">
        <v>11</v>
      </c>
      <c r="I26" s="11" t="s">
        <v>15</v>
      </c>
      <c r="J26" s="9" t="str">
        <f t="shared" si="1"/>
        <v>1999年以前600～799</v>
      </c>
      <c r="K26" s="12">
        <v>4.8616914735047922</v>
      </c>
    </row>
    <row r="27" spans="4:11">
      <c r="D27" s="17">
        <v>1971</v>
      </c>
      <c r="H27" s="12" t="s">
        <v>11</v>
      </c>
      <c r="I27" s="11" t="s">
        <v>16</v>
      </c>
      <c r="J27" s="9" t="str">
        <f t="shared" si="1"/>
        <v>1999年以前800～999</v>
      </c>
      <c r="K27" s="12">
        <v>4.9410041915184681</v>
      </c>
    </row>
    <row r="28" spans="4:11">
      <c r="D28" s="17">
        <v>1972</v>
      </c>
      <c r="H28" s="12" t="s">
        <v>11</v>
      </c>
      <c r="I28" s="11" t="s">
        <v>17</v>
      </c>
      <c r="J28" s="9" t="str">
        <f t="shared" si="1"/>
        <v>1999年以前1000以上～</v>
      </c>
      <c r="K28" s="12">
        <v>4.9281747318953748</v>
      </c>
    </row>
    <row r="29" spans="4:11">
      <c r="D29" s="17">
        <v>1973</v>
      </c>
      <c r="H29" s="12" t="s">
        <v>18</v>
      </c>
      <c r="I29" s="11" t="s">
        <v>19</v>
      </c>
      <c r="J29" s="9" t="str">
        <f t="shared" si="1"/>
        <v>2000年以降～199以下</v>
      </c>
      <c r="K29" s="12">
        <v>4.9959428596841366</v>
      </c>
    </row>
    <row r="30" spans="4:11">
      <c r="D30" s="17">
        <v>1974</v>
      </c>
      <c r="H30" s="12" t="s">
        <v>18</v>
      </c>
      <c r="I30" s="11" t="s">
        <v>13</v>
      </c>
      <c r="J30" s="9" t="str">
        <f t="shared" si="1"/>
        <v>2000年以降200～399</v>
      </c>
      <c r="K30" s="12">
        <v>5.2525495077155933</v>
      </c>
    </row>
    <row r="31" spans="4:11">
      <c r="D31" s="17">
        <v>1975</v>
      </c>
      <c r="H31" s="12" t="s">
        <v>18</v>
      </c>
      <c r="I31" s="11" t="s">
        <v>14</v>
      </c>
      <c r="J31" s="9" t="str">
        <f t="shared" si="1"/>
        <v>2000年以降400～599</v>
      </c>
      <c r="K31" s="12">
        <v>5.4014705846024045</v>
      </c>
    </row>
    <row r="32" spans="4:11">
      <c r="D32" s="17">
        <v>1976</v>
      </c>
      <c r="H32" s="12" t="s">
        <v>18</v>
      </c>
      <c r="I32" s="11" t="s">
        <v>15</v>
      </c>
      <c r="J32" s="9" t="str">
        <f t="shared" si="1"/>
        <v>2000年以降600～799</v>
      </c>
      <c r="K32" s="12">
        <v>5.4811931240464187</v>
      </c>
    </row>
    <row r="33" spans="4:11">
      <c r="D33" s="17">
        <v>1977</v>
      </c>
      <c r="H33" s="12" t="s">
        <v>18</v>
      </c>
      <c r="I33" s="11" t="s">
        <v>16</v>
      </c>
      <c r="J33" s="9" t="str">
        <f t="shared" si="1"/>
        <v>2000年以降800～999</v>
      </c>
      <c r="K33" s="12">
        <v>5.3626738910842366</v>
      </c>
    </row>
    <row r="34" spans="4:11">
      <c r="D34" s="17">
        <v>1978</v>
      </c>
      <c r="H34" s="12" t="s">
        <v>18</v>
      </c>
      <c r="I34" s="11" t="s">
        <v>17</v>
      </c>
      <c r="J34" s="9" t="str">
        <f t="shared" si="1"/>
        <v>2000年以降1000以上～</v>
      </c>
      <c r="K34" s="12">
        <v>5.7022292938091104</v>
      </c>
    </row>
    <row r="35" spans="4:11">
      <c r="D35" s="17">
        <v>1979</v>
      </c>
    </row>
    <row r="36" spans="4:11">
      <c r="D36" s="17">
        <v>1980</v>
      </c>
    </row>
    <row r="37" spans="4:11">
      <c r="D37" s="17">
        <v>1981</v>
      </c>
    </row>
    <row r="38" spans="4:11">
      <c r="D38" s="17">
        <v>1982</v>
      </c>
    </row>
    <row r="39" spans="4:11">
      <c r="D39" s="17">
        <v>1983</v>
      </c>
    </row>
    <row r="40" spans="4:11">
      <c r="D40" s="17">
        <v>1984</v>
      </c>
    </row>
    <row r="41" spans="4:11">
      <c r="D41" s="17">
        <v>1985</v>
      </c>
    </row>
    <row r="42" spans="4:11">
      <c r="D42" s="17">
        <v>1986</v>
      </c>
    </row>
    <row r="43" spans="4:11">
      <c r="D43" s="17">
        <v>1987</v>
      </c>
    </row>
    <row r="44" spans="4:11">
      <c r="D44" s="17">
        <v>1988</v>
      </c>
    </row>
    <row r="45" spans="4:11">
      <c r="D45" s="17">
        <v>1989</v>
      </c>
    </row>
    <row r="46" spans="4:11">
      <c r="D46" s="17">
        <v>1990</v>
      </c>
    </row>
    <row r="47" spans="4:11">
      <c r="D47" s="17">
        <v>1991</v>
      </c>
    </row>
    <row r="48" spans="4:11">
      <c r="D48" s="17">
        <v>1992</v>
      </c>
    </row>
    <row r="49" spans="4:4">
      <c r="D49" s="17">
        <v>1993</v>
      </c>
    </row>
    <row r="50" spans="4:4">
      <c r="D50" s="17">
        <v>1994</v>
      </c>
    </row>
    <row r="51" spans="4:4">
      <c r="D51" s="17">
        <v>1995</v>
      </c>
    </row>
    <row r="52" spans="4:4">
      <c r="D52" s="17">
        <v>1996</v>
      </c>
    </row>
    <row r="53" spans="4:4">
      <c r="D53" s="17">
        <v>1997</v>
      </c>
    </row>
    <row r="54" spans="4:4">
      <c r="D54" s="17">
        <v>1998</v>
      </c>
    </row>
    <row r="55" spans="4:4">
      <c r="D55" s="17">
        <v>1999</v>
      </c>
    </row>
    <row r="56" spans="4:4">
      <c r="D56" s="17">
        <v>2000</v>
      </c>
    </row>
    <row r="57" spans="4:4">
      <c r="D57" s="17">
        <v>2001</v>
      </c>
    </row>
    <row r="58" spans="4:4">
      <c r="D58" s="17">
        <v>2002</v>
      </c>
    </row>
    <row r="59" spans="4:4">
      <c r="D59" s="17">
        <v>2003</v>
      </c>
    </row>
    <row r="60" spans="4:4">
      <c r="D60" s="17">
        <v>2004</v>
      </c>
    </row>
    <row r="61" spans="4:4">
      <c r="D61" s="17">
        <v>2005</v>
      </c>
    </row>
    <row r="62" spans="4:4">
      <c r="D62" s="17">
        <v>2006</v>
      </c>
    </row>
    <row r="63" spans="4:4">
      <c r="D63" s="17">
        <v>2007</v>
      </c>
    </row>
    <row r="64" spans="4:4">
      <c r="D64" s="17">
        <v>2008</v>
      </c>
    </row>
    <row r="65" spans="4:4">
      <c r="D65" s="17">
        <v>2009</v>
      </c>
    </row>
    <row r="66" spans="4:4">
      <c r="D66" s="17">
        <v>2010</v>
      </c>
    </row>
    <row r="67" spans="4:4">
      <c r="D67" s="17">
        <v>2011</v>
      </c>
    </row>
    <row r="68" spans="4:4">
      <c r="D68" s="17">
        <v>2012</v>
      </c>
    </row>
    <row r="69" spans="4:4">
      <c r="D69" s="17">
        <v>2013</v>
      </c>
    </row>
    <row r="70" spans="4:4">
      <c r="D70" s="17">
        <v>2014</v>
      </c>
    </row>
    <row r="71" spans="4:4">
      <c r="D71" s="17">
        <v>2015</v>
      </c>
    </row>
    <row r="72" spans="4:4">
      <c r="D72" s="17">
        <v>2016</v>
      </c>
    </row>
    <row r="73" spans="4:4">
      <c r="D73" s="17">
        <v>2017</v>
      </c>
    </row>
    <row r="74" spans="4:4">
      <c r="D74" s="17">
        <v>2018</v>
      </c>
    </row>
    <row r="75" spans="4:4">
      <c r="D75" s="21">
        <v>2019</v>
      </c>
    </row>
    <row r="76" spans="4:4">
      <c r="D76" s="17">
        <v>2020</v>
      </c>
    </row>
    <row r="77" spans="4:4">
      <c r="D77" s="17">
        <v>2021</v>
      </c>
    </row>
    <row r="78" spans="4:4">
      <c r="D78" s="17">
        <v>2022</v>
      </c>
    </row>
    <row r="79" spans="4:4">
      <c r="D79" s="9">
        <v>2023</v>
      </c>
    </row>
    <row r="80" spans="4:4">
      <c r="D80" s="9">
        <v>2024</v>
      </c>
    </row>
    <row r="81" spans="4:4">
      <c r="D81" s="9">
        <v>2025</v>
      </c>
    </row>
    <row r="82" spans="4:4">
      <c r="D82" s="9">
        <v>2026</v>
      </c>
    </row>
  </sheetData>
  <phoneticPr fontId="1"/>
  <pageMargins left="0.7" right="0.7" top="0.75" bottom="0.75" header="0.3" footer="0.3"/>
  <pageSetup paperSize="8" scale="71" orientation="landscape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3</vt:i4>
      </vt:variant>
      <vt:variant>
        <vt:lpstr>名前付き一覧</vt:lpstr>
      </vt:variant>
      <vt:variant>
        <vt:i4>5</vt:i4>
      </vt:variant>
    </vt:vector>
  </HeadingPairs>
  <TitlesOfParts>
    <vt:vector baseType="lpstr" size="8">
      <vt:lpstr>既存設備</vt:lpstr>
      <vt:lpstr>導入予定設備</vt:lpstr>
      <vt:lpstr>&lt;ターボ冷凍機&gt;マスタ</vt:lpstr>
      <vt:lpstr>'&lt;ターボ冷凍機&gt;マスタ'!Print_Area</vt:lpstr>
      <vt:lpstr>既存設備!Print_Area</vt:lpstr>
      <vt:lpstr>導入予定設備!Print_Area</vt:lpstr>
      <vt:lpstr>既存設備!Print_Titles</vt:lpstr>
      <vt:lpstr>導入予定設備!Print_Titles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2017-05-18T09:31:31Z</dcterms:created>
  <dcterms:modified xsi:type="dcterms:W3CDTF">2025-03-28T06:17:08Z</dcterms:modified>
</cp:coreProperties>
</file>