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82841885-072E-4954-B722-043400F8FBA4}" revIDLastSave="0" xr10:uidLastSave="{00000000-0000-0000-0000-000000000000}"/>
  <bookViews>
    <workbookView activeTab="1" firstSheet="1" windowHeight="11640" windowWidth="14460" xWindow="360" yWindow="228"/>
  </bookViews>
  <sheets>
    <sheet r:id="rId1" name="回復済み_Sheet1" sheetId="1" state="veryHidden"/>
    <sheet r:id="rId2" name="2-18" sheetId="4"/>
  </sheets>
  <definedNames>
    <definedName localSheetId="1" name="_xlnm.Print_Area">'2-18'!$A$1:$H$34</definedName>
  </definedNames>
  <calcPr calcId="191029"/>
</workbook>
</file>

<file path=xl/calcChain.xml><?xml version="1.0" encoding="utf-8"?>
<calcChain xmlns="http://schemas.openxmlformats.org/spreadsheetml/2006/main">
  <c r="Z9" i="4" l="1"/>
  <c r="Z8" i="4"/>
  <c r="X9" i="4"/>
  <c r="X8" i="4"/>
  <c r="V8" i="4"/>
  <c r="V9" i="4"/>
  <c r="Z29" i="4"/>
  <c r="Z28" i="4"/>
  <c r="Z27" i="4"/>
  <c r="Z26" i="4"/>
  <c r="Z25" i="4"/>
  <c r="Z24" i="4"/>
  <c r="Z23" i="4"/>
  <c r="Z21" i="4"/>
  <c r="Z20" i="4"/>
  <c r="Z19" i="4"/>
  <c r="Z18" i="4"/>
  <c r="Z17" i="4"/>
  <c r="Z16" i="4"/>
  <c r="Z15" i="4"/>
  <c r="Z14" i="4"/>
  <c r="Z13" i="4"/>
  <c r="Z12" i="4"/>
  <c r="Z11" i="4"/>
  <c r="X29" i="4"/>
  <c r="X28" i="4"/>
  <c r="X27" i="4"/>
  <c r="X26" i="4"/>
  <c r="X25" i="4"/>
  <c r="X24" i="4"/>
  <c r="X23" i="4"/>
  <c r="X21" i="4"/>
  <c r="X20" i="4"/>
  <c r="X19" i="4"/>
  <c r="X18" i="4"/>
  <c r="X17" i="4"/>
  <c r="X16" i="4"/>
  <c r="X15" i="4"/>
  <c r="X14" i="4"/>
  <c r="X13" i="4"/>
  <c r="X12" i="4"/>
  <c r="X11" i="4"/>
  <c r="V29" i="4"/>
  <c r="V28" i="4"/>
  <c r="V27" i="4"/>
  <c r="V26" i="4"/>
  <c r="V25" i="4"/>
  <c r="V24" i="4"/>
  <c r="V23" i="4"/>
  <c r="V21" i="4"/>
  <c r="V20" i="4"/>
  <c r="V19" i="4"/>
  <c r="V18" i="4"/>
  <c r="V17" i="4"/>
  <c r="V16" i="4"/>
  <c r="V15" i="4"/>
  <c r="V14" i="4"/>
  <c r="V13" i="4"/>
  <c r="V12" i="4"/>
  <c r="V11" i="4"/>
  <c r="P20" i="4"/>
  <c r="P26" i="4"/>
  <c r="T25" i="4"/>
  <c r="R11" i="4"/>
  <c r="J11" i="4"/>
  <c r="L11" i="4"/>
  <c r="N11" i="4"/>
  <c r="J12" i="4"/>
  <c r="L12" i="4"/>
  <c r="N12" i="4"/>
  <c r="J13" i="4"/>
  <c r="L13" i="4"/>
  <c r="N13" i="4"/>
  <c r="J14" i="4"/>
  <c r="L14" i="4"/>
  <c r="N14" i="4"/>
  <c r="J15" i="4"/>
  <c r="L15" i="4"/>
  <c r="N15" i="4"/>
  <c r="J16" i="4"/>
  <c r="L16" i="4"/>
  <c r="N16" i="4"/>
  <c r="J17" i="4"/>
  <c r="L17" i="4"/>
  <c r="N17" i="4"/>
  <c r="J18" i="4"/>
  <c r="L18" i="4"/>
  <c r="N18" i="4"/>
  <c r="J19" i="4"/>
  <c r="L19" i="4"/>
  <c r="N19" i="4"/>
  <c r="J20" i="4"/>
  <c r="L20" i="4"/>
  <c r="N20" i="4"/>
  <c r="J21" i="4"/>
  <c r="L21" i="4"/>
  <c r="N21" i="4"/>
  <c r="I23" i="4"/>
  <c r="J23" i="4"/>
  <c r="K23" i="4"/>
  <c r="L23" i="4"/>
  <c r="M23" i="4"/>
  <c r="N23" i="4"/>
  <c r="J24" i="4"/>
  <c r="L24" i="4"/>
  <c r="N24" i="4"/>
  <c r="J25" i="4"/>
  <c r="L25" i="4"/>
  <c r="N25" i="4"/>
  <c r="J26" i="4"/>
  <c r="L26" i="4"/>
  <c r="N26" i="4"/>
  <c r="J27" i="4"/>
  <c r="L27" i="4"/>
  <c r="N27" i="4"/>
  <c r="J28" i="4"/>
  <c r="L28" i="4"/>
  <c r="N28" i="4"/>
  <c r="I29" i="4"/>
  <c r="J29" i="4"/>
  <c r="K29" i="4"/>
  <c r="L29" i="4"/>
  <c r="M29" i="4"/>
  <c r="N29" i="4"/>
  <c r="S29" i="4"/>
  <c r="T29" i="4"/>
  <c r="R29" i="4"/>
  <c r="Q29" i="4"/>
  <c r="O29" i="4"/>
  <c r="P29" i="4"/>
  <c r="T28" i="4"/>
  <c r="R28" i="4"/>
  <c r="P28" i="4"/>
  <c r="T27" i="4"/>
  <c r="R27" i="4"/>
  <c r="P27" i="4"/>
  <c r="T26" i="4"/>
  <c r="R26" i="4"/>
  <c r="R25" i="4"/>
  <c r="P25" i="4"/>
  <c r="T24" i="4"/>
  <c r="R24" i="4"/>
  <c r="P24" i="4"/>
  <c r="S23" i="4"/>
  <c r="T23" i="4"/>
  <c r="Q23" i="4"/>
  <c r="R23" i="4"/>
  <c r="O23" i="4"/>
  <c r="P23" i="4"/>
  <c r="T21" i="4"/>
  <c r="R21" i="4"/>
  <c r="P21" i="4"/>
  <c r="T20" i="4"/>
  <c r="R20" i="4"/>
  <c r="T19" i="4"/>
  <c r="R19" i="4"/>
  <c r="P19" i="4"/>
  <c r="T18" i="4"/>
  <c r="R18" i="4"/>
  <c r="P18" i="4"/>
  <c r="T17" i="4"/>
  <c r="R17" i="4"/>
  <c r="P17" i="4"/>
  <c r="T16" i="4"/>
  <c r="R16" i="4"/>
  <c r="P16" i="4"/>
  <c r="T15" i="4"/>
  <c r="R15" i="4"/>
  <c r="P15" i="4"/>
  <c r="T14" i="4"/>
  <c r="R14" i="4"/>
  <c r="P14" i="4"/>
  <c r="T13" i="4"/>
  <c r="R13" i="4"/>
  <c r="P13" i="4"/>
  <c r="T12" i="4"/>
  <c r="R12" i="4"/>
  <c r="P12" i="4"/>
  <c r="T11" i="4"/>
  <c r="P11" i="4"/>
  <c r="D8" i="4"/>
  <c r="D9" i="4"/>
  <c r="D7" i="4"/>
  <c r="F8" i="4"/>
  <c r="F9" i="4"/>
  <c r="H8" i="4"/>
  <c r="H9" i="4"/>
  <c r="D11" i="4"/>
  <c r="F11" i="4"/>
  <c r="H11" i="4"/>
  <c r="D12" i="4"/>
  <c r="F12" i="4"/>
  <c r="H12" i="4"/>
  <c r="D13" i="4"/>
  <c r="F13" i="4"/>
  <c r="H13" i="4"/>
  <c r="D14" i="4"/>
  <c r="F14" i="4"/>
  <c r="H14" i="4"/>
  <c r="D15" i="4"/>
  <c r="F15" i="4"/>
  <c r="H15" i="4"/>
  <c r="D16" i="4"/>
  <c r="F16" i="4"/>
  <c r="H16" i="4"/>
  <c r="D17" i="4"/>
  <c r="F17" i="4"/>
  <c r="H17" i="4"/>
  <c r="D18" i="4"/>
  <c r="F18" i="4"/>
  <c r="H18" i="4"/>
  <c r="D19" i="4"/>
  <c r="F19" i="4"/>
  <c r="H19" i="4"/>
  <c r="D20" i="4"/>
  <c r="F20" i="4"/>
  <c r="H20" i="4"/>
  <c r="D21" i="4"/>
  <c r="F21" i="4"/>
  <c r="H21" i="4"/>
  <c r="D22" i="4"/>
  <c r="F22" i="4"/>
  <c r="H22" i="4"/>
  <c r="C23" i="4"/>
  <c r="D23" i="4"/>
  <c r="E23" i="4"/>
  <c r="F23" i="4"/>
  <c r="G23" i="4"/>
  <c r="H23" i="4"/>
  <c r="D24" i="4"/>
  <c r="F24" i="4"/>
  <c r="H24" i="4"/>
  <c r="D25" i="4"/>
  <c r="F25" i="4"/>
  <c r="H25" i="4"/>
  <c r="D26" i="4"/>
  <c r="F26" i="4"/>
  <c r="H26" i="4"/>
  <c r="D27" i="4"/>
  <c r="F27" i="4"/>
  <c r="H27" i="4"/>
  <c r="D28" i="4"/>
  <c r="F28" i="4"/>
  <c r="H28" i="4"/>
  <c r="C29" i="4"/>
  <c r="D29" i="4"/>
  <c r="E29" i="4"/>
  <c r="F29" i="4"/>
  <c r="G29" i="4"/>
  <c r="H29" i="4"/>
  <c r="F7" i="4"/>
  <c r="H7" i="4"/>
</calcChain>
</file>

<file path=xl/sharedStrings.xml><?xml version="1.0" encoding="utf-8"?>
<sst xmlns="http://schemas.openxmlformats.org/spreadsheetml/2006/main" count="103" uniqueCount="60">
  <si>
    <t xml:space="preserve">  県  　　内</t>
  </si>
  <si>
    <t xml:space="preserve">    名 古 屋 市</t>
  </si>
  <si>
    <t xml:space="preserve">    豊  橋  市</t>
  </si>
  <si>
    <t xml:space="preserve">    豊  川  市</t>
  </si>
  <si>
    <t xml:space="preserve">    刈  谷  市</t>
  </si>
  <si>
    <t xml:space="preserve">    豊  田  市</t>
  </si>
  <si>
    <t xml:space="preserve">    安  城  市</t>
  </si>
  <si>
    <t xml:space="preserve">    西  尾  市</t>
  </si>
  <si>
    <t xml:space="preserve">    蒲  郡  市</t>
  </si>
  <si>
    <t xml:space="preserve">    知  立  市</t>
  </si>
  <si>
    <t xml:space="preserve">    幸  田  町</t>
  </si>
  <si>
    <t xml:space="preserve">    額  田  町</t>
  </si>
  <si>
    <t xml:space="preserve">    その他の市町村</t>
  </si>
  <si>
    <t xml:space="preserve">  県      外</t>
  </si>
  <si>
    <t>　　東　京　都</t>
  </si>
  <si>
    <t>　　岐　阜　県</t>
  </si>
  <si>
    <t>　　静　岡　県</t>
  </si>
  <si>
    <t>　　三　重　県</t>
  </si>
  <si>
    <t>構成比</t>
    <phoneticPr fontId="4"/>
  </si>
  <si>
    <r>
      <t>資料：</t>
    </r>
    <r>
      <rPr>
        <sz val="11"/>
        <rFont val="ＭＳ Ｐ明朝"/>
        <family val="1"/>
        <charset val="128"/>
      </rPr>
      <t>国勢調査</t>
    </r>
    <phoneticPr fontId="8"/>
  </si>
  <si>
    <t>各年10月1日現在 (単位：人，％)</t>
    <rPh sb="7" eb="9">
      <t>ゲンザイ</t>
    </rPh>
    <phoneticPr fontId="4"/>
  </si>
  <si>
    <t>実数</t>
    <phoneticPr fontId="4"/>
  </si>
  <si>
    <t xml:space="preserve">    その他の都道府県</t>
    <rPh sb="8" eb="12">
      <t>トドウフケン</t>
    </rPh>
    <phoneticPr fontId="4"/>
  </si>
  <si>
    <t>総　　数</t>
    <phoneticPr fontId="4"/>
  </si>
  <si>
    <t>就　業　者</t>
    <phoneticPr fontId="4"/>
  </si>
  <si>
    <t xml:space="preserve">通　学　者 </t>
    <phoneticPr fontId="4"/>
  </si>
  <si>
    <t xml:space="preserve"> 本市で従業・通学</t>
    <phoneticPr fontId="4"/>
  </si>
  <si>
    <t xml:space="preserve"> 他市区町村で従業・通学</t>
    <rPh sb="7" eb="9">
      <t>ジュウギョウ</t>
    </rPh>
    <rPh sb="10" eb="12">
      <t>ツウガク</t>
    </rPh>
    <phoneticPr fontId="4"/>
  </si>
  <si>
    <t>*</t>
    <phoneticPr fontId="4"/>
  </si>
  <si>
    <t>平成17年</t>
    <rPh sb="0" eb="2">
      <t>ヘイセイ</t>
    </rPh>
    <rPh sb="4" eb="5">
      <t>ネン</t>
    </rPh>
    <phoneticPr fontId="4"/>
  </si>
  <si>
    <t>２-１８　常住地による従業・通学先別１５歳以上就業者数及び通学者数（市内又は市外へ通勤・通学）の推移</t>
    <phoneticPr fontId="4"/>
  </si>
  <si>
    <t>通 勤 ・ 通 学 地</t>
    <phoneticPr fontId="4"/>
  </si>
  <si>
    <t xml:space="preserve">通　学　者 </t>
    <phoneticPr fontId="4"/>
  </si>
  <si>
    <t>総　　数</t>
    <phoneticPr fontId="4"/>
  </si>
  <si>
    <t>就　業　者</t>
    <phoneticPr fontId="4"/>
  </si>
  <si>
    <t>構成比</t>
    <phoneticPr fontId="4"/>
  </si>
  <si>
    <t>本市に常住する就業者・通学者</t>
    <phoneticPr fontId="4"/>
  </si>
  <si>
    <r>
      <t>注１：</t>
    </r>
    <r>
      <rPr>
        <sz val="11"/>
        <rFont val="ＭＳ Ｐ明朝"/>
        <family val="1"/>
        <charset val="128"/>
      </rPr>
      <t>従業地・通学地「不詳」を含む。</t>
    </r>
    <rPh sb="0" eb="1">
      <t>チュウ</t>
    </rPh>
    <phoneticPr fontId="4"/>
  </si>
  <si>
    <r>
      <t>注２：</t>
    </r>
    <r>
      <rPr>
        <sz val="11"/>
        <rFont val="ＭＳ Ｐ明朝"/>
        <family val="1"/>
        <charset val="128"/>
      </rPr>
      <t>他市区町村に従業・通学で，従業地・通学地「不詳」を含む。</t>
    </r>
    <rPh sb="0" eb="1">
      <t>チュウ</t>
    </rPh>
    <phoneticPr fontId="4"/>
  </si>
  <si>
    <r>
      <t>注３：</t>
    </r>
    <r>
      <rPr>
        <sz val="11"/>
        <rFont val="ＭＳ Ｐ明朝"/>
        <family val="1"/>
        <charset val="128"/>
      </rPr>
      <t>新城市、豊明市、日進市の「*」印は、「該当なし」ではなく「その他の市町村」に含まれることを意味する。</t>
    </r>
    <rPh sb="0" eb="1">
      <t>チュウ</t>
    </rPh>
    <rPh sb="3" eb="6">
      <t>シンシロシ</t>
    </rPh>
    <rPh sb="7" eb="10">
      <t>トヨアケシ</t>
    </rPh>
    <rPh sb="11" eb="13">
      <t>ニッシン</t>
    </rPh>
    <rPh sb="13" eb="14">
      <t>シ</t>
    </rPh>
    <rPh sb="18" eb="19">
      <t>シルシ</t>
    </rPh>
    <rPh sb="22" eb="24">
      <t>ガイトウ</t>
    </rPh>
    <rPh sb="34" eb="35">
      <t>タ</t>
    </rPh>
    <rPh sb="36" eb="39">
      <t>シチョウソン</t>
    </rPh>
    <rPh sb="41" eb="42">
      <t>フク</t>
    </rPh>
    <rPh sb="48" eb="50">
      <t>イミ</t>
    </rPh>
    <phoneticPr fontId="4"/>
  </si>
  <si>
    <t>205,380 注1)</t>
    <rPh sb="8" eb="9">
      <t>チュウ</t>
    </rPh>
    <phoneticPr fontId="4"/>
  </si>
  <si>
    <t>186,827 注1)</t>
    <rPh sb="8" eb="9">
      <t>チュウ</t>
    </rPh>
    <phoneticPr fontId="4"/>
  </si>
  <si>
    <t>18,553 注1)</t>
    <rPh sb="7" eb="8">
      <t>チュウ</t>
    </rPh>
    <phoneticPr fontId="4"/>
  </si>
  <si>
    <t>73,861 注2)</t>
    <rPh sb="7" eb="8">
      <t>チュウ</t>
    </rPh>
    <phoneticPr fontId="4"/>
  </si>
  <si>
    <t>66,562 注2)</t>
    <rPh sb="7" eb="8">
      <t>チュウ</t>
    </rPh>
    <phoneticPr fontId="4"/>
  </si>
  <si>
    <t>7,299 注2)</t>
    <rPh sb="6" eb="7">
      <t>チュウ</t>
    </rPh>
    <phoneticPr fontId="4"/>
  </si>
  <si>
    <t>212,767 注1)</t>
    <rPh sb="8" eb="9">
      <t>チュウ</t>
    </rPh>
    <phoneticPr fontId="4"/>
  </si>
  <si>
    <t>193,766 注1)</t>
    <rPh sb="8" eb="9">
      <t>チュウ</t>
    </rPh>
    <phoneticPr fontId="4"/>
  </si>
  <si>
    <t>19,001 注1)</t>
    <rPh sb="7" eb="8">
      <t>チュウ</t>
    </rPh>
    <phoneticPr fontId="4"/>
  </si>
  <si>
    <t>75,485 注2)</t>
    <rPh sb="7" eb="8">
      <t>チュウ</t>
    </rPh>
    <phoneticPr fontId="4"/>
  </si>
  <si>
    <t>68,178 注2)</t>
    <rPh sb="7" eb="8">
      <t>チュウ</t>
    </rPh>
    <phoneticPr fontId="4"/>
  </si>
  <si>
    <t>7,307 注2)</t>
    <rPh sb="6" eb="7">
      <t>チュウ</t>
    </rPh>
    <phoneticPr fontId="4"/>
  </si>
  <si>
    <t>*</t>
  </si>
  <si>
    <t>72,398 注2)</t>
    <phoneticPr fontId="4"/>
  </si>
  <si>
    <t>66,474 注2)</t>
    <phoneticPr fontId="4"/>
  </si>
  <si>
    <t>191,309 注1)</t>
    <phoneticPr fontId="4"/>
  </si>
  <si>
    <t>5,924 注2)</t>
    <phoneticPr fontId="4"/>
  </si>
  <si>
    <t>208,001 注1)</t>
    <phoneticPr fontId="4"/>
  </si>
  <si>
    <t>16,692 注1)</t>
    <phoneticPr fontId="4"/>
  </si>
  <si>
    <t>令和２年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</si>
</sst>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;\-#,##0;&quot;-&quot;"/>
  </numFmts>
  <fonts count="9" x14ac:knownFonts="1"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7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77" fontId="1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2" fillId="0" borderId="0"/>
  </cellStyleXfs>
  <cellXfs count="45">
    <xf numFmtId="0" fontId="0" fillId="0" borderId="0" xfId="0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37" fontId="6" fillId="2" borderId="0" xfId="0" applyNumberFormat="1" applyFont="1" applyFill="1" applyBorder="1" applyAlignment="1" applyProtection="1">
      <alignment vertical="center"/>
    </xf>
    <xf numFmtId="176" fontId="6" fillId="2" borderId="0" xfId="0" applyNumberFormat="1" applyFont="1" applyFill="1" applyBorder="1" applyAlignment="1" applyProtection="1">
      <alignment vertical="center"/>
    </xf>
    <xf numFmtId="176" fontId="6" fillId="2" borderId="5" xfId="0" applyNumberFormat="1" applyFont="1" applyFill="1" applyBorder="1" applyAlignment="1" applyProtection="1">
      <alignment vertical="center"/>
    </xf>
    <xf numFmtId="176" fontId="6" fillId="2" borderId="6" xfId="0" applyNumberFormat="1" applyFont="1" applyFill="1" applyBorder="1" applyAlignment="1" applyProtection="1">
      <alignment vertical="center"/>
    </xf>
    <xf numFmtId="37" fontId="6" fillId="2" borderId="7" xfId="0" applyNumberFormat="1" applyFont="1" applyFill="1" applyBorder="1" applyAlignment="1" applyProtection="1">
      <alignment vertical="center"/>
    </xf>
    <xf numFmtId="176" fontId="6" fillId="2" borderId="8" xfId="0" applyNumberFormat="1" applyFont="1" applyFill="1" applyBorder="1" applyAlignment="1" applyProtection="1">
      <alignment vertical="center"/>
    </xf>
    <xf numFmtId="0" fontId="6" fillId="2" borderId="0" xfId="0" applyFont="1" applyFill="1" applyBorder="1" applyAlignment="1">
      <alignment vertical="center"/>
    </xf>
    <xf numFmtId="176" fontId="6" fillId="2" borderId="9" xfId="0" applyNumberFormat="1" applyFont="1" applyFill="1" applyBorder="1" applyAlignment="1" applyProtection="1">
      <alignment vertical="center"/>
    </xf>
    <xf numFmtId="37" fontId="6" fillId="2" borderId="0" xfId="0" applyNumberFormat="1" applyFont="1" applyFill="1" applyBorder="1" applyAlignment="1" applyProtection="1">
      <alignment horizontal="right" vertical="center"/>
    </xf>
    <xf numFmtId="176" fontId="6" fillId="2" borderId="5" xfId="0" applyNumberFormat="1" applyFont="1" applyFill="1" applyBorder="1" applyAlignment="1" applyProtection="1">
      <alignment horizontal="right" vertical="center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0" fontId="6" fillId="2" borderId="10" xfId="0" applyFont="1" applyFill="1" applyBorder="1" applyAlignment="1" applyProtection="1">
      <alignment vertical="center"/>
    </xf>
    <xf numFmtId="0" fontId="6" fillId="2" borderId="10" xfId="0" applyFont="1" applyFill="1" applyBorder="1" applyAlignment="1" applyProtection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</xf>
    <xf numFmtId="0" fontId="7" fillId="2" borderId="0" xfId="0" applyFont="1" applyFill="1" applyAlignment="1" applyProtection="1">
      <alignment horizontal="left" vertical="center"/>
    </xf>
    <xf numFmtId="0" fontId="7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6" fillId="2" borderId="10" xfId="0" applyFont="1" applyFill="1" applyBorder="1" applyAlignment="1">
      <alignment vertical="center"/>
    </xf>
    <xf numFmtId="176" fontId="6" fillId="2" borderId="4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176" fontId="6" fillId="0" borderId="0" xfId="0" applyNumberFormat="1" applyFont="1" applyFill="1" applyAlignment="1" applyProtection="1">
      <alignment vertical="center"/>
    </xf>
    <xf numFmtId="176" fontId="6" fillId="0" borderId="4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horizontal="right" vertical="center"/>
    </xf>
    <xf numFmtId="176" fontId="6" fillId="0" borderId="0" xfId="0" applyNumberFormat="1" applyFont="1" applyFill="1" applyAlignment="1" applyProtection="1">
      <alignment horizontal="right" vertical="center"/>
    </xf>
    <xf numFmtId="176" fontId="6" fillId="2" borderId="0" xfId="0" applyNumberFormat="1" applyFont="1" applyFill="1" applyAlignment="1" applyProtection="1">
      <alignment horizontal="right" vertical="center"/>
    </xf>
    <xf numFmtId="176" fontId="6" fillId="2" borderId="0" xfId="0" applyNumberFormat="1" applyFont="1" applyFill="1" applyBorder="1" applyAlignment="1" applyProtection="1">
      <alignment horizontal="right" vertical="center"/>
    </xf>
    <xf numFmtId="0" fontId="6" fillId="2" borderId="12" xfId="0" applyFont="1" applyFill="1" applyBorder="1" applyAlignment="1" applyProtection="1">
      <alignment vertical="center"/>
    </xf>
    <xf numFmtId="0" fontId="6" fillId="2" borderId="13" xfId="0" applyFont="1" applyFill="1" applyBorder="1" applyAlignment="1" applyProtection="1">
      <alignment vertical="center"/>
    </xf>
    <xf numFmtId="0" fontId="6" fillId="2" borderId="14" xfId="0" applyFont="1" applyFill="1" applyBorder="1" applyAlignment="1" applyProtection="1">
      <alignment vertical="center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13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vertical="center"/>
    </xf>
    <xf numFmtId="0" fontId="0" fillId="2" borderId="0" xfId="0" applyFont="1" applyFill="1" applyAlignment="1">
      <alignment vertical="center"/>
    </xf>
    <xf numFmtId="0" fontId="6" fillId="2" borderId="16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17" xfId="0" applyFont="1" applyFill="1" applyBorder="1" applyAlignment="1" applyProtection="1">
      <alignment horizontal="center" vertical="center"/>
    </xf>
  </cellXfs>
  <cellStyles count="5">
    <cellStyle name="Calc Currency (0)" xfId="1"/>
    <cellStyle name="Header1" xfId="2"/>
    <cellStyle name="Header2" xfId="3"/>
    <cellStyle name="Normal_#18-Internet" xfId="4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2"/>
  <sheetData/>
  <phoneticPr fontId="4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4"/>
  <sheetViews>
    <sheetView showGridLines="0" tabSelected="1" zoomScaleNormal="100" workbookViewId="0">
      <selection activeCell="B20" sqref="B20"/>
    </sheetView>
  </sheetViews>
  <sheetFormatPr defaultColWidth="8.83203125" defaultRowHeight="13.2" x14ac:dyDescent="0.2"/>
  <cols>
    <col min="1" max="1" width="1.6640625" style="1" customWidth="1"/>
    <col min="2" max="2" width="21.6640625" style="1" customWidth="1"/>
    <col min="3" max="3" width="7.58203125" style="1" bestFit="1" customWidth="1"/>
    <col min="4" max="4" width="6.5" style="1" customWidth="1"/>
    <col min="5" max="5" width="7.58203125" style="1" bestFit="1" customWidth="1"/>
    <col min="6" max="6" width="6.5" style="1" customWidth="1"/>
    <col min="7" max="7" width="6.58203125" style="1" bestFit="1" customWidth="1"/>
    <col min="8" max="8" width="6.5" style="1" customWidth="1"/>
    <col min="9" max="9" width="9.83203125" style="1" bestFit="1" customWidth="1"/>
    <col min="10" max="10" width="6.5" style="1" customWidth="1"/>
    <col min="11" max="11" width="9.83203125" style="1" bestFit="1" customWidth="1"/>
    <col min="12" max="12" width="6.5" style="1" customWidth="1"/>
    <col min="13" max="13" width="9" style="1" bestFit="1" customWidth="1"/>
    <col min="14" max="14" width="6.5" style="1" customWidth="1"/>
    <col min="15" max="15" width="9.83203125" style="1" bestFit="1" customWidth="1"/>
    <col min="16" max="16" width="6.5" style="1" customWidth="1"/>
    <col min="17" max="17" width="9.83203125" style="1" bestFit="1" customWidth="1"/>
    <col min="18" max="18" width="6.5" style="1" customWidth="1"/>
    <col min="19" max="19" width="9" style="1" bestFit="1" customWidth="1"/>
    <col min="20" max="20" width="6.5" style="1" customWidth="1"/>
    <col min="21" max="21" width="9.83203125" style="1" bestFit="1" customWidth="1"/>
    <col min="22" max="22" width="6.5" style="1" customWidth="1"/>
    <col min="23" max="23" width="9.83203125" style="1" bestFit="1" customWidth="1"/>
    <col min="24" max="24" width="6.5" style="1" customWidth="1"/>
    <col min="25" max="25" width="9" style="1" bestFit="1" customWidth="1"/>
    <col min="26" max="26" width="6.5" style="1" customWidth="1"/>
    <col min="27" max="16384" width="8.83203125" style="1"/>
  </cols>
  <sheetData>
    <row r="1" spans="2:26" ht="23.4" x14ac:dyDescent="0.2">
      <c r="B1" s="40" t="s">
        <v>30</v>
      </c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2:26" x14ac:dyDescent="0.2">
      <c r="B2" s="15"/>
      <c r="F2" s="2"/>
      <c r="H2" s="2"/>
      <c r="L2" s="2"/>
      <c r="R2" s="2"/>
      <c r="T2" s="2"/>
      <c r="X2" s="2"/>
      <c r="Z2" s="2" t="s">
        <v>20</v>
      </c>
    </row>
    <row r="3" spans="2:26" ht="4.5" customHeight="1" thickBot="1" x14ac:dyDescent="0.25">
      <c r="B3" s="16"/>
    </row>
    <row r="4" spans="2:26" ht="16.5" customHeight="1" x14ac:dyDescent="0.2">
      <c r="B4" s="42" t="s">
        <v>31</v>
      </c>
      <c r="C4" s="35" t="s">
        <v>29</v>
      </c>
      <c r="D4" s="36"/>
      <c r="E4" s="36"/>
      <c r="F4" s="36"/>
      <c r="G4" s="36"/>
      <c r="H4" s="36"/>
      <c r="I4" s="32"/>
      <c r="J4" s="33"/>
      <c r="K4" s="36">
        <v>22</v>
      </c>
      <c r="L4" s="36"/>
      <c r="M4" s="33"/>
      <c r="N4" s="34"/>
      <c r="O4" s="35">
        <v>27</v>
      </c>
      <c r="P4" s="36"/>
      <c r="Q4" s="36"/>
      <c r="R4" s="36"/>
      <c r="S4" s="36"/>
      <c r="T4" s="36"/>
      <c r="U4" s="35" t="s">
        <v>59</v>
      </c>
      <c r="V4" s="36"/>
      <c r="W4" s="36"/>
      <c r="X4" s="36"/>
      <c r="Y4" s="36"/>
      <c r="Z4" s="36"/>
    </row>
    <row r="5" spans="2:26" ht="16.5" customHeight="1" x14ac:dyDescent="0.2">
      <c r="B5" s="43"/>
      <c r="C5" s="37" t="s">
        <v>33</v>
      </c>
      <c r="D5" s="38"/>
      <c r="E5" s="37" t="s">
        <v>34</v>
      </c>
      <c r="F5" s="38"/>
      <c r="G5" s="37" t="s">
        <v>32</v>
      </c>
      <c r="H5" s="39"/>
      <c r="I5" s="37" t="s">
        <v>33</v>
      </c>
      <c r="J5" s="38"/>
      <c r="K5" s="37" t="s">
        <v>34</v>
      </c>
      <c r="L5" s="38"/>
      <c r="M5" s="37" t="s">
        <v>32</v>
      </c>
      <c r="N5" s="38"/>
      <c r="O5" s="37" t="s">
        <v>23</v>
      </c>
      <c r="P5" s="38"/>
      <c r="Q5" s="37" t="s">
        <v>24</v>
      </c>
      <c r="R5" s="38"/>
      <c r="S5" s="37" t="s">
        <v>25</v>
      </c>
      <c r="T5" s="39"/>
      <c r="U5" s="37" t="s">
        <v>23</v>
      </c>
      <c r="V5" s="38"/>
      <c r="W5" s="37" t="s">
        <v>24</v>
      </c>
      <c r="X5" s="38"/>
      <c r="Y5" s="37" t="s">
        <v>25</v>
      </c>
      <c r="Z5" s="39"/>
    </row>
    <row r="6" spans="2:26" ht="16.5" customHeight="1" x14ac:dyDescent="0.2">
      <c r="B6" s="44"/>
      <c r="C6" s="4" t="s">
        <v>21</v>
      </c>
      <c r="D6" s="4" t="s">
        <v>35</v>
      </c>
      <c r="E6" s="4" t="s">
        <v>21</v>
      </c>
      <c r="F6" s="4" t="s">
        <v>35</v>
      </c>
      <c r="G6" s="4" t="s">
        <v>21</v>
      </c>
      <c r="H6" s="3" t="s">
        <v>35</v>
      </c>
      <c r="I6" s="4" t="s">
        <v>21</v>
      </c>
      <c r="J6" s="4" t="s">
        <v>35</v>
      </c>
      <c r="K6" s="4" t="s">
        <v>21</v>
      </c>
      <c r="L6" s="4" t="s">
        <v>35</v>
      </c>
      <c r="M6" s="4" t="s">
        <v>21</v>
      </c>
      <c r="N6" s="3" t="s">
        <v>35</v>
      </c>
      <c r="O6" s="4" t="s">
        <v>21</v>
      </c>
      <c r="P6" s="4" t="s">
        <v>18</v>
      </c>
      <c r="Q6" s="4" t="s">
        <v>21</v>
      </c>
      <c r="R6" s="4" t="s">
        <v>18</v>
      </c>
      <c r="S6" s="4" t="s">
        <v>21</v>
      </c>
      <c r="T6" s="3" t="s">
        <v>18</v>
      </c>
      <c r="U6" s="4" t="s">
        <v>21</v>
      </c>
      <c r="V6" s="4" t="s">
        <v>18</v>
      </c>
      <c r="W6" s="4" t="s">
        <v>21</v>
      </c>
      <c r="X6" s="4" t="s">
        <v>18</v>
      </c>
      <c r="Y6" s="4" t="s">
        <v>21</v>
      </c>
      <c r="Z6" s="3" t="s">
        <v>18</v>
      </c>
    </row>
    <row r="7" spans="2:26" ht="16.5" customHeight="1" x14ac:dyDescent="0.2">
      <c r="B7" s="17" t="s">
        <v>36</v>
      </c>
      <c r="C7" s="5">
        <v>204547</v>
      </c>
      <c r="D7" s="6">
        <f>SUM(D8:D9)</f>
        <v>99.999999999999986</v>
      </c>
      <c r="E7" s="5">
        <v>185656</v>
      </c>
      <c r="F7" s="6">
        <f>SUM(F8:F9)</f>
        <v>100</v>
      </c>
      <c r="G7" s="5">
        <v>18891</v>
      </c>
      <c r="H7" s="6">
        <f>SUM(H8:H9)</f>
        <v>100</v>
      </c>
      <c r="I7" s="13" t="s">
        <v>40</v>
      </c>
      <c r="J7" s="6">
        <v>100</v>
      </c>
      <c r="K7" s="13" t="s">
        <v>41</v>
      </c>
      <c r="L7" s="6">
        <v>100</v>
      </c>
      <c r="M7" s="13" t="s">
        <v>42</v>
      </c>
      <c r="N7" s="6">
        <v>100</v>
      </c>
      <c r="O7" s="13" t="s">
        <v>46</v>
      </c>
      <c r="P7" s="6">
        <v>100</v>
      </c>
      <c r="Q7" s="13" t="s">
        <v>47</v>
      </c>
      <c r="R7" s="6">
        <v>100</v>
      </c>
      <c r="S7" s="13" t="s">
        <v>48</v>
      </c>
      <c r="T7" s="6">
        <v>100</v>
      </c>
      <c r="U7" s="28" t="s">
        <v>57</v>
      </c>
      <c r="V7" s="26">
        <v>100</v>
      </c>
      <c r="W7" s="28" t="s">
        <v>55</v>
      </c>
      <c r="X7" s="29">
        <v>100</v>
      </c>
      <c r="Y7" s="28" t="s">
        <v>58</v>
      </c>
      <c r="Z7" s="30">
        <v>100</v>
      </c>
    </row>
    <row r="8" spans="2:26" ht="16.5" customHeight="1" x14ac:dyDescent="0.2">
      <c r="B8" s="17" t="s">
        <v>26</v>
      </c>
      <c r="C8" s="5">
        <v>131292</v>
      </c>
      <c r="D8" s="6">
        <f>C8/C7*100</f>
        <v>64.186715033708623</v>
      </c>
      <c r="E8" s="5">
        <v>119207</v>
      </c>
      <c r="F8" s="6">
        <f>E8/E7*100</f>
        <v>64.208536217520574</v>
      </c>
      <c r="G8" s="5">
        <v>12085</v>
      </c>
      <c r="H8" s="6">
        <f>G8/G7*100</f>
        <v>63.972261923667354</v>
      </c>
      <c r="I8" s="5">
        <v>128596</v>
      </c>
      <c r="J8" s="6">
        <v>62.6</v>
      </c>
      <c r="K8" s="5">
        <v>117479</v>
      </c>
      <c r="L8" s="6">
        <v>62.9</v>
      </c>
      <c r="M8" s="5">
        <v>11117</v>
      </c>
      <c r="N8" s="6">
        <v>59.9</v>
      </c>
      <c r="O8" s="5">
        <v>133855</v>
      </c>
      <c r="P8" s="6">
        <v>62.9</v>
      </c>
      <c r="Q8" s="5">
        <v>122377</v>
      </c>
      <c r="R8" s="6">
        <v>63.2</v>
      </c>
      <c r="S8" s="5">
        <v>11478</v>
      </c>
      <c r="T8" s="6">
        <v>60.4</v>
      </c>
      <c r="U8" s="25">
        <v>130077</v>
      </c>
      <c r="V8" s="6">
        <f>U8/208001*100</f>
        <v>62.536718573468399</v>
      </c>
      <c r="W8" s="28">
        <v>119622</v>
      </c>
      <c r="X8" s="6">
        <f>W8/191309*100</f>
        <v>62.528161246987857</v>
      </c>
      <c r="Y8" s="28">
        <v>10455</v>
      </c>
      <c r="Z8" s="6">
        <f>Y8/16692*100</f>
        <v>62.634795111430627</v>
      </c>
    </row>
    <row r="9" spans="2:26" ht="16.5" customHeight="1" x14ac:dyDescent="0.2">
      <c r="B9" s="17" t="s">
        <v>27</v>
      </c>
      <c r="C9" s="5">
        <v>73255</v>
      </c>
      <c r="D9" s="6">
        <f>C9/C7*100</f>
        <v>35.813284966291363</v>
      </c>
      <c r="E9" s="5">
        <v>66449</v>
      </c>
      <c r="F9" s="6">
        <f>E9/E7*100</f>
        <v>35.791463782479426</v>
      </c>
      <c r="G9" s="5">
        <v>6806</v>
      </c>
      <c r="H9" s="6">
        <f>G9/G7*100</f>
        <v>36.027738076332646</v>
      </c>
      <c r="I9" s="13" t="s">
        <v>43</v>
      </c>
      <c r="J9" s="6">
        <v>36</v>
      </c>
      <c r="K9" s="13" t="s">
        <v>44</v>
      </c>
      <c r="L9" s="6">
        <v>35.6</v>
      </c>
      <c r="M9" s="13" t="s">
        <v>45</v>
      </c>
      <c r="N9" s="6">
        <v>39.299999999999997</v>
      </c>
      <c r="O9" s="13" t="s">
        <v>49</v>
      </c>
      <c r="P9" s="6">
        <v>35.5</v>
      </c>
      <c r="Q9" s="13" t="s">
        <v>50</v>
      </c>
      <c r="R9" s="6">
        <v>35.200000000000003</v>
      </c>
      <c r="S9" s="13" t="s">
        <v>51</v>
      </c>
      <c r="T9" s="6">
        <v>38.5</v>
      </c>
      <c r="U9" s="28" t="s">
        <v>53</v>
      </c>
      <c r="V9" s="6">
        <f>72398/208001*100</f>
        <v>34.806563429983512</v>
      </c>
      <c r="W9" s="13" t="s">
        <v>54</v>
      </c>
      <c r="X9" s="31">
        <f>66474/191309*100</f>
        <v>34.746927745166197</v>
      </c>
      <c r="Y9" s="13" t="s">
        <v>56</v>
      </c>
      <c r="Z9" s="31">
        <f>5924/16692*100</f>
        <v>35.490055116223338</v>
      </c>
    </row>
    <row r="10" spans="2:26" ht="16.5" customHeight="1" x14ac:dyDescent="0.2">
      <c r="B10" s="23"/>
      <c r="C10" s="11"/>
      <c r="D10" s="12">
        <v>100</v>
      </c>
      <c r="E10" s="11"/>
      <c r="F10" s="12">
        <v>100</v>
      </c>
      <c r="G10" s="11"/>
      <c r="H10" s="12">
        <v>100</v>
      </c>
      <c r="I10" s="11"/>
      <c r="J10" s="12">
        <v>100</v>
      </c>
      <c r="K10" s="11"/>
      <c r="L10" s="12">
        <v>100</v>
      </c>
      <c r="M10" s="11"/>
      <c r="N10" s="12">
        <v>100</v>
      </c>
      <c r="O10" s="11"/>
      <c r="P10" s="12">
        <v>100</v>
      </c>
      <c r="Q10" s="11"/>
      <c r="R10" s="12">
        <v>100</v>
      </c>
      <c r="S10" s="11"/>
      <c r="T10" s="12">
        <v>100</v>
      </c>
      <c r="U10" s="11"/>
      <c r="V10" s="12">
        <v>100</v>
      </c>
      <c r="W10" s="11"/>
      <c r="X10" s="12">
        <v>100</v>
      </c>
      <c r="Y10" s="11"/>
      <c r="Z10" s="12">
        <v>100</v>
      </c>
    </row>
    <row r="11" spans="2:26" ht="16.5" customHeight="1" x14ac:dyDescent="0.2">
      <c r="B11" s="18" t="s">
        <v>0</v>
      </c>
      <c r="C11" s="5">
        <v>71954</v>
      </c>
      <c r="D11" s="24">
        <f t="shared" ref="D11:D29" si="0">C11/$C$9*100</f>
        <v>98.224012012831878</v>
      </c>
      <c r="E11" s="5">
        <v>65408</v>
      </c>
      <c r="F11" s="24">
        <f t="shared" ref="F11:F29" si="1">E11/$E$9*100</f>
        <v>98.433385002031642</v>
      </c>
      <c r="G11" s="5">
        <v>6546</v>
      </c>
      <c r="H11" s="24">
        <f t="shared" ref="H11:H29" si="2">G11/$G$9*100</f>
        <v>96.179841316485465</v>
      </c>
      <c r="I11" s="5">
        <v>69382</v>
      </c>
      <c r="J11" s="24">
        <f>I11/70522*100</f>
        <v>98.38348316837299</v>
      </c>
      <c r="K11" s="5">
        <v>62750</v>
      </c>
      <c r="L11" s="24">
        <f>K11/63662*100</f>
        <v>98.567434262197224</v>
      </c>
      <c r="M11" s="5">
        <v>6632</v>
      </c>
      <c r="N11" s="24">
        <f>M11/6860*100</f>
        <v>96.67638483965014</v>
      </c>
      <c r="O11" s="5">
        <v>73129</v>
      </c>
      <c r="P11" s="24">
        <f t="shared" ref="P11:P21" si="3">O11/75056*100</f>
        <v>97.432583670859103</v>
      </c>
      <c r="Q11" s="5">
        <v>66375</v>
      </c>
      <c r="R11" s="24">
        <f>Q11/67774*100</f>
        <v>97.935786584826033</v>
      </c>
      <c r="S11" s="5">
        <v>6754</v>
      </c>
      <c r="T11" s="24">
        <f t="shared" ref="T11:T21" si="4">S11/7282*100</f>
        <v>92.749244712990944</v>
      </c>
      <c r="U11" s="5">
        <v>69695</v>
      </c>
      <c r="V11" s="24">
        <f>U11/71216*100</f>
        <v>97.864243990114588</v>
      </c>
      <c r="W11" s="5">
        <v>64159</v>
      </c>
      <c r="X11" s="24">
        <f>W11/65374*100</f>
        <v>98.141462966928756</v>
      </c>
      <c r="Y11" s="5">
        <v>5536</v>
      </c>
      <c r="Z11" s="24">
        <f>Y11/5842*100</f>
        <v>94.762067785005129</v>
      </c>
    </row>
    <row r="12" spans="2:26" ht="16.5" customHeight="1" x14ac:dyDescent="0.2">
      <c r="B12" s="18" t="s">
        <v>1</v>
      </c>
      <c r="C12" s="5">
        <v>11869</v>
      </c>
      <c r="D12" s="7">
        <f t="shared" si="0"/>
        <v>16.202307009760425</v>
      </c>
      <c r="E12" s="5">
        <v>9451</v>
      </c>
      <c r="F12" s="7">
        <f t="shared" si="1"/>
        <v>14.222937892218093</v>
      </c>
      <c r="G12" s="5">
        <v>2418</v>
      </c>
      <c r="H12" s="7">
        <f t="shared" si="2"/>
        <v>35.527475756685277</v>
      </c>
      <c r="I12" s="5">
        <v>12005</v>
      </c>
      <c r="J12" s="7">
        <f>I12/70522*100</f>
        <v>17.023056634808995</v>
      </c>
      <c r="K12" s="5">
        <v>9544</v>
      </c>
      <c r="L12" s="7">
        <f t="shared" ref="L12:L21" si="5">K12/63662*100</f>
        <v>14.991674782444786</v>
      </c>
      <c r="M12" s="5">
        <v>2461</v>
      </c>
      <c r="N12" s="7">
        <f t="shared" ref="N12:N21" si="6">M12/6860*100</f>
        <v>35.874635568513121</v>
      </c>
      <c r="O12" s="5">
        <v>12875</v>
      </c>
      <c r="P12" s="7">
        <f t="shared" si="3"/>
        <v>17.153858452355575</v>
      </c>
      <c r="Q12" s="5">
        <v>10102</v>
      </c>
      <c r="R12" s="7">
        <f t="shared" ref="R12:R21" si="7">Q12/67774*100</f>
        <v>14.905420957889456</v>
      </c>
      <c r="S12" s="5">
        <v>2773</v>
      </c>
      <c r="T12" s="7">
        <f t="shared" si="4"/>
        <v>38.080197747871466</v>
      </c>
      <c r="U12" s="5">
        <v>12023</v>
      </c>
      <c r="V12" s="7">
        <f>U12/71216*100</f>
        <v>16.882442147831949</v>
      </c>
      <c r="W12" s="5">
        <v>9721</v>
      </c>
      <c r="X12" s="7">
        <f>W12/65374*100</f>
        <v>14.869825924679535</v>
      </c>
      <c r="Y12" s="5">
        <v>2302</v>
      </c>
      <c r="Z12" s="7">
        <f>Y12/5842*100</f>
        <v>39.404313591235876</v>
      </c>
    </row>
    <row r="13" spans="2:26" ht="16.5" customHeight="1" x14ac:dyDescent="0.2">
      <c r="B13" s="18" t="s">
        <v>2</v>
      </c>
      <c r="C13" s="5">
        <v>2080</v>
      </c>
      <c r="D13" s="7">
        <f t="shared" si="0"/>
        <v>2.839396628216504</v>
      </c>
      <c r="E13" s="5">
        <v>1762</v>
      </c>
      <c r="F13" s="7">
        <f t="shared" si="1"/>
        <v>2.6516576622673029</v>
      </c>
      <c r="G13" s="5">
        <v>318</v>
      </c>
      <c r="H13" s="7">
        <f t="shared" si="2"/>
        <v>4.67234792829856</v>
      </c>
      <c r="I13" s="5">
        <v>2090</v>
      </c>
      <c r="J13" s="7">
        <f t="shared" ref="J13:J21" si="8">I13/70522*100</f>
        <v>2.9636141913161849</v>
      </c>
      <c r="K13" s="5">
        <v>1741</v>
      </c>
      <c r="L13" s="7">
        <f t="shared" si="5"/>
        <v>2.7347554270993686</v>
      </c>
      <c r="M13" s="5">
        <v>349</v>
      </c>
      <c r="N13" s="7">
        <f t="shared" si="6"/>
        <v>5.0874635568513122</v>
      </c>
      <c r="O13" s="5">
        <v>2007</v>
      </c>
      <c r="P13" s="7">
        <f t="shared" si="3"/>
        <v>2.6740034107866126</v>
      </c>
      <c r="Q13" s="5">
        <v>1754</v>
      </c>
      <c r="R13" s="7">
        <f t="shared" si="7"/>
        <v>2.5880131023696404</v>
      </c>
      <c r="S13" s="5">
        <v>253</v>
      </c>
      <c r="T13" s="7">
        <f t="shared" si="4"/>
        <v>3.4743202416918431</v>
      </c>
      <c r="U13" s="5">
        <v>1840</v>
      </c>
      <c r="V13" s="7">
        <f>U13/71216*100</f>
        <v>2.583689058638508</v>
      </c>
      <c r="W13" s="5">
        <v>1643</v>
      </c>
      <c r="X13" s="7">
        <f>W13/65374*100</f>
        <v>2.5132315599473798</v>
      </c>
      <c r="Y13" s="5">
        <v>197</v>
      </c>
      <c r="Z13" s="7">
        <f>Y13/5842*100</f>
        <v>3.3721328312221841</v>
      </c>
    </row>
    <row r="14" spans="2:26" ht="16.5" customHeight="1" x14ac:dyDescent="0.2">
      <c r="B14" s="18" t="s">
        <v>3</v>
      </c>
      <c r="C14" s="5">
        <v>1043</v>
      </c>
      <c r="D14" s="7">
        <f t="shared" si="0"/>
        <v>1.4237935977066412</v>
      </c>
      <c r="E14" s="5">
        <v>976</v>
      </c>
      <c r="F14" s="7">
        <f t="shared" si="1"/>
        <v>1.4687956176917636</v>
      </c>
      <c r="G14" s="5">
        <v>67</v>
      </c>
      <c r="H14" s="7">
        <f t="shared" si="2"/>
        <v>0.98442550690567154</v>
      </c>
      <c r="I14" s="5">
        <v>1825</v>
      </c>
      <c r="J14" s="7">
        <f t="shared" si="8"/>
        <v>2.5878449278239417</v>
      </c>
      <c r="K14" s="5">
        <v>1716</v>
      </c>
      <c r="L14" s="7">
        <f t="shared" si="5"/>
        <v>2.695485532971003</v>
      </c>
      <c r="M14" s="5">
        <v>109</v>
      </c>
      <c r="N14" s="7">
        <f t="shared" si="6"/>
        <v>1.5889212827988337</v>
      </c>
      <c r="O14" s="5">
        <v>1858</v>
      </c>
      <c r="P14" s="7">
        <f t="shared" si="3"/>
        <v>2.4754849712214879</v>
      </c>
      <c r="Q14" s="5">
        <v>1746</v>
      </c>
      <c r="R14" s="7">
        <f t="shared" si="7"/>
        <v>2.5762091657567798</v>
      </c>
      <c r="S14" s="5">
        <v>112</v>
      </c>
      <c r="T14" s="7">
        <f t="shared" si="4"/>
        <v>1.5380390002746498</v>
      </c>
      <c r="U14" s="5">
        <v>1656</v>
      </c>
      <c r="V14" s="7">
        <f t="shared" ref="V14:V21" si="9">U14/71216*100</f>
        <v>2.3253201527746574</v>
      </c>
      <c r="W14" s="5">
        <v>1585</v>
      </c>
      <c r="X14" s="7">
        <f t="shared" ref="X14:X21" si="10">W14/65374*100</f>
        <v>2.424511273595007</v>
      </c>
      <c r="Y14" s="5">
        <v>71</v>
      </c>
      <c r="Z14" s="7">
        <f t="shared" ref="Z14:Z20" si="11">Y14/5842*100</f>
        <v>1.2153372132831222</v>
      </c>
    </row>
    <row r="15" spans="2:26" ht="16.5" customHeight="1" x14ac:dyDescent="0.2">
      <c r="B15" s="18" t="s">
        <v>4</v>
      </c>
      <c r="C15" s="5">
        <v>5022</v>
      </c>
      <c r="D15" s="7">
        <f t="shared" si="0"/>
        <v>6.8555047437035013</v>
      </c>
      <c r="E15" s="5">
        <v>4700</v>
      </c>
      <c r="F15" s="7">
        <f t="shared" si="1"/>
        <v>7.0730936507697626</v>
      </c>
      <c r="G15" s="5">
        <v>322</v>
      </c>
      <c r="H15" s="7">
        <f t="shared" si="2"/>
        <v>4.7311196003526295</v>
      </c>
      <c r="I15" s="5">
        <v>5308</v>
      </c>
      <c r="J15" s="7">
        <f t="shared" si="8"/>
        <v>7.5267292476106746</v>
      </c>
      <c r="K15" s="5">
        <v>4969</v>
      </c>
      <c r="L15" s="7">
        <f t="shared" si="5"/>
        <v>7.8052841569539124</v>
      </c>
      <c r="M15" s="5">
        <v>339</v>
      </c>
      <c r="N15" s="7">
        <f t="shared" si="6"/>
        <v>4.9416909620991252</v>
      </c>
      <c r="O15" s="5">
        <v>5590</v>
      </c>
      <c r="P15" s="7">
        <f t="shared" si="3"/>
        <v>7.4477723299936045</v>
      </c>
      <c r="Q15" s="5">
        <v>5272</v>
      </c>
      <c r="R15" s="7">
        <f t="shared" si="7"/>
        <v>7.7787942278749966</v>
      </c>
      <c r="S15" s="5">
        <v>318</v>
      </c>
      <c r="T15" s="7">
        <f t="shared" si="4"/>
        <v>4.3669321614940948</v>
      </c>
      <c r="U15" s="5">
        <v>5186</v>
      </c>
      <c r="V15" s="7">
        <f t="shared" si="9"/>
        <v>7.282071444619187</v>
      </c>
      <c r="W15" s="5">
        <v>4934</v>
      </c>
      <c r="X15" s="7">
        <f t="shared" si="10"/>
        <v>7.5473429803897565</v>
      </c>
      <c r="Y15" s="5">
        <v>252</v>
      </c>
      <c r="Z15" s="7">
        <f t="shared" si="11"/>
        <v>4.3135912358781239</v>
      </c>
    </row>
    <row r="16" spans="2:26" ht="16.5" customHeight="1" x14ac:dyDescent="0.2">
      <c r="B16" s="18" t="s">
        <v>5</v>
      </c>
      <c r="C16" s="5">
        <v>17400</v>
      </c>
      <c r="D16" s="7">
        <f t="shared" si="0"/>
        <v>23.752644870657296</v>
      </c>
      <c r="E16" s="5">
        <v>16477</v>
      </c>
      <c r="F16" s="7">
        <f t="shared" si="1"/>
        <v>24.796460443347527</v>
      </c>
      <c r="G16" s="5">
        <v>923</v>
      </c>
      <c r="H16" s="7">
        <f t="shared" si="2"/>
        <v>13.561563326476639</v>
      </c>
      <c r="I16" s="5">
        <v>17415</v>
      </c>
      <c r="J16" s="7">
        <f t="shared" si="8"/>
        <v>24.694421598933666</v>
      </c>
      <c r="K16" s="5">
        <v>16480</v>
      </c>
      <c r="L16" s="7">
        <f t="shared" si="5"/>
        <v>25.886714209418493</v>
      </c>
      <c r="M16" s="5">
        <v>935</v>
      </c>
      <c r="N16" s="7">
        <f t="shared" si="6"/>
        <v>13.629737609329446</v>
      </c>
      <c r="O16" s="5">
        <v>18246</v>
      </c>
      <c r="P16" s="7">
        <f t="shared" si="3"/>
        <v>24.309848646344062</v>
      </c>
      <c r="Q16" s="5">
        <v>17366</v>
      </c>
      <c r="R16" s="7">
        <f t="shared" si="7"/>
        <v>25.62339540236669</v>
      </c>
      <c r="S16" s="5">
        <v>880</v>
      </c>
      <c r="T16" s="7">
        <f t="shared" si="4"/>
        <v>12.084592145015106</v>
      </c>
      <c r="U16" s="5">
        <v>17500</v>
      </c>
      <c r="V16" s="7">
        <f t="shared" si="9"/>
        <v>24.57312963379016</v>
      </c>
      <c r="W16" s="5">
        <v>16788</v>
      </c>
      <c r="X16" s="7">
        <f t="shared" si="10"/>
        <v>25.679933918683268</v>
      </c>
      <c r="Y16" s="5">
        <v>712</v>
      </c>
      <c r="Z16" s="7">
        <f t="shared" si="11"/>
        <v>12.187606983909619</v>
      </c>
    </row>
    <row r="17" spans="2:26" ht="16.5" customHeight="1" x14ac:dyDescent="0.2">
      <c r="B17" s="18" t="s">
        <v>6</v>
      </c>
      <c r="C17" s="5">
        <v>9793</v>
      </c>
      <c r="D17" s="7">
        <f t="shared" si="0"/>
        <v>13.368370759675107</v>
      </c>
      <c r="E17" s="5">
        <v>9042</v>
      </c>
      <c r="F17" s="7">
        <f t="shared" si="1"/>
        <v>13.60742825324685</v>
      </c>
      <c r="G17" s="5">
        <v>751</v>
      </c>
      <c r="H17" s="7">
        <f t="shared" si="2"/>
        <v>11.034381428151631</v>
      </c>
      <c r="I17" s="5">
        <v>9679</v>
      </c>
      <c r="J17" s="7">
        <f t="shared" si="8"/>
        <v>13.724795099401604</v>
      </c>
      <c r="K17" s="5">
        <v>9065</v>
      </c>
      <c r="L17" s="7">
        <f t="shared" si="5"/>
        <v>14.239263610945304</v>
      </c>
      <c r="M17" s="5">
        <v>614</v>
      </c>
      <c r="N17" s="7">
        <f t="shared" si="6"/>
        <v>8.9504373177842567</v>
      </c>
      <c r="O17" s="5">
        <v>11339</v>
      </c>
      <c r="P17" s="7">
        <f t="shared" si="3"/>
        <v>15.107386484758049</v>
      </c>
      <c r="Q17" s="5">
        <v>10708</v>
      </c>
      <c r="R17" s="7">
        <f t="shared" si="7"/>
        <v>15.79956915631363</v>
      </c>
      <c r="S17" s="5">
        <v>631</v>
      </c>
      <c r="T17" s="7">
        <f t="shared" si="4"/>
        <v>8.6652018676187872</v>
      </c>
      <c r="U17" s="5">
        <v>10871</v>
      </c>
      <c r="V17" s="7">
        <f t="shared" si="9"/>
        <v>15.264828128510446</v>
      </c>
      <c r="W17" s="5">
        <v>10291</v>
      </c>
      <c r="X17" s="7">
        <f t="shared" si="10"/>
        <v>15.741732187108024</v>
      </c>
      <c r="Y17" s="5">
        <v>580</v>
      </c>
      <c r="Z17" s="7">
        <f t="shared" si="11"/>
        <v>9.9281068127353649</v>
      </c>
    </row>
    <row r="18" spans="2:26" ht="16.5" customHeight="1" x14ac:dyDescent="0.2">
      <c r="B18" s="18" t="s">
        <v>7</v>
      </c>
      <c r="C18" s="5">
        <v>6389</v>
      </c>
      <c r="D18" s="7">
        <f t="shared" si="0"/>
        <v>8.7215889700361746</v>
      </c>
      <c r="E18" s="5">
        <v>6273</v>
      </c>
      <c r="F18" s="7">
        <f t="shared" si="1"/>
        <v>9.4403226534635571</v>
      </c>
      <c r="G18" s="5">
        <v>116</v>
      </c>
      <c r="H18" s="7">
        <f t="shared" si="2"/>
        <v>1.7043784895680283</v>
      </c>
      <c r="I18" s="5">
        <v>5971</v>
      </c>
      <c r="J18" s="7">
        <f t="shared" si="8"/>
        <v>8.4668614049516471</v>
      </c>
      <c r="K18" s="5">
        <v>5778</v>
      </c>
      <c r="L18" s="7">
        <f t="shared" si="5"/>
        <v>9.0760579309478189</v>
      </c>
      <c r="M18" s="5">
        <v>193</v>
      </c>
      <c r="N18" s="7">
        <f t="shared" si="6"/>
        <v>2.8134110787172011</v>
      </c>
      <c r="O18" s="5">
        <v>6953</v>
      </c>
      <c r="P18" s="7">
        <f t="shared" si="3"/>
        <v>9.2637497335322969</v>
      </c>
      <c r="Q18" s="5">
        <v>6769</v>
      </c>
      <c r="R18" s="7">
        <f t="shared" si="7"/>
        <v>9.9876058665564962</v>
      </c>
      <c r="S18" s="5">
        <v>184</v>
      </c>
      <c r="T18" s="7">
        <f t="shared" si="4"/>
        <v>2.5267783575940674</v>
      </c>
      <c r="U18" s="5">
        <v>6752</v>
      </c>
      <c r="V18" s="7">
        <f t="shared" si="9"/>
        <v>9.4810155021343512</v>
      </c>
      <c r="W18" s="5">
        <v>6611</v>
      </c>
      <c r="X18" s="7">
        <f t="shared" si="10"/>
        <v>10.112582984060941</v>
      </c>
      <c r="Y18" s="5">
        <v>141</v>
      </c>
      <c r="Z18" s="7">
        <f t="shared" si="11"/>
        <v>2.4135570010270455</v>
      </c>
    </row>
    <row r="19" spans="2:26" ht="16.5" customHeight="1" x14ac:dyDescent="0.2">
      <c r="B19" s="18" t="s">
        <v>8</v>
      </c>
      <c r="C19" s="5">
        <v>1180</v>
      </c>
      <c r="D19" s="7">
        <f t="shared" si="0"/>
        <v>1.6108115486997476</v>
      </c>
      <c r="E19" s="5">
        <v>1086</v>
      </c>
      <c r="F19" s="7">
        <f t="shared" si="1"/>
        <v>1.6343361073906306</v>
      </c>
      <c r="G19" s="5">
        <v>94</v>
      </c>
      <c r="H19" s="7">
        <f t="shared" si="2"/>
        <v>1.3811342932706436</v>
      </c>
      <c r="I19" s="5">
        <v>1213</v>
      </c>
      <c r="J19" s="7">
        <f t="shared" si="8"/>
        <v>1.7200306287399676</v>
      </c>
      <c r="K19" s="5">
        <v>1128</v>
      </c>
      <c r="L19" s="7">
        <f t="shared" si="5"/>
        <v>1.7718576230718481</v>
      </c>
      <c r="M19" s="5">
        <v>85</v>
      </c>
      <c r="N19" s="7">
        <f t="shared" si="6"/>
        <v>1.2390670553935861</v>
      </c>
      <c r="O19" s="5">
        <v>1369</v>
      </c>
      <c r="P19" s="7">
        <f t="shared" si="3"/>
        <v>1.823971434662119</v>
      </c>
      <c r="Q19" s="5">
        <v>1299</v>
      </c>
      <c r="R19" s="7">
        <f t="shared" si="7"/>
        <v>1.9166642075132059</v>
      </c>
      <c r="S19" s="5">
        <v>70</v>
      </c>
      <c r="T19" s="7">
        <f t="shared" si="4"/>
        <v>0.96127437517165626</v>
      </c>
      <c r="U19" s="5">
        <v>1396</v>
      </c>
      <c r="V19" s="7">
        <f t="shared" si="9"/>
        <v>1.9602336553583466</v>
      </c>
      <c r="W19" s="5">
        <v>1304</v>
      </c>
      <c r="X19" s="7">
        <f t="shared" si="10"/>
        <v>1.9946767828188579</v>
      </c>
      <c r="Y19" s="5">
        <v>92</v>
      </c>
      <c r="Z19" s="7">
        <f t="shared" si="11"/>
        <v>1.5748031496062991</v>
      </c>
    </row>
    <row r="20" spans="2:26" ht="16.5" customHeight="1" x14ac:dyDescent="0.2">
      <c r="B20" s="18" t="s">
        <v>9</v>
      </c>
      <c r="C20" s="5">
        <v>1310</v>
      </c>
      <c r="D20" s="7">
        <f t="shared" si="0"/>
        <v>1.788273837963279</v>
      </c>
      <c r="E20" s="5">
        <v>1085</v>
      </c>
      <c r="F20" s="7">
        <f t="shared" si="1"/>
        <v>1.6328311938479132</v>
      </c>
      <c r="G20" s="5">
        <v>225</v>
      </c>
      <c r="H20" s="7">
        <f t="shared" si="2"/>
        <v>3.3059065530414342</v>
      </c>
      <c r="I20" s="5">
        <v>1228</v>
      </c>
      <c r="J20" s="7">
        <f t="shared" si="8"/>
        <v>1.7413005870508493</v>
      </c>
      <c r="K20" s="5">
        <v>1008</v>
      </c>
      <c r="L20" s="7">
        <f t="shared" si="5"/>
        <v>1.583362131255694</v>
      </c>
      <c r="M20" s="5">
        <v>220</v>
      </c>
      <c r="N20" s="7">
        <f t="shared" si="6"/>
        <v>3.2069970845481048</v>
      </c>
      <c r="O20" s="5">
        <v>1399</v>
      </c>
      <c r="P20" s="7">
        <f>O20/75056*100</f>
        <v>1.8639415902792584</v>
      </c>
      <c r="Q20" s="5">
        <v>1163</v>
      </c>
      <c r="R20" s="7">
        <f t="shared" si="7"/>
        <v>1.7159972850945793</v>
      </c>
      <c r="S20" s="5">
        <v>236</v>
      </c>
      <c r="T20" s="7">
        <f t="shared" si="4"/>
        <v>3.240867893435869</v>
      </c>
      <c r="U20" s="5">
        <v>1269</v>
      </c>
      <c r="V20" s="7">
        <f t="shared" si="9"/>
        <v>1.7819029431588407</v>
      </c>
      <c r="W20" s="5">
        <v>1084</v>
      </c>
      <c r="X20" s="7">
        <f t="shared" si="10"/>
        <v>1.6581515587236515</v>
      </c>
      <c r="Y20" s="5">
        <v>185</v>
      </c>
      <c r="Z20" s="7">
        <f t="shared" si="11"/>
        <v>3.1667237247517974</v>
      </c>
    </row>
    <row r="21" spans="2:26" ht="16.5" customHeight="1" x14ac:dyDescent="0.2">
      <c r="B21" s="18" t="s">
        <v>10</v>
      </c>
      <c r="C21" s="5">
        <v>6718</v>
      </c>
      <c r="D21" s="7">
        <f t="shared" si="0"/>
        <v>9.1707050713261893</v>
      </c>
      <c r="E21" s="5">
        <v>6535</v>
      </c>
      <c r="F21" s="7">
        <f t="shared" si="1"/>
        <v>9.8346100016554061</v>
      </c>
      <c r="G21" s="5">
        <v>183</v>
      </c>
      <c r="H21" s="7">
        <f t="shared" si="2"/>
        <v>2.6888039964736996</v>
      </c>
      <c r="I21" s="5">
        <v>5779</v>
      </c>
      <c r="J21" s="7">
        <f t="shared" si="8"/>
        <v>8.1946059385723604</v>
      </c>
      <c r="K21" s="5">
        <v>5587</v>
      </c>
      <c r="L21" s="7">
        <f t="shared" si="5"/>
        <v>8.7760359398071053</v>
      </c>
      <c r="M21" s="5">
        <v>192</v>
      </c>
      <c r="N21" s="7">
        <f t="shared" si="6"/>
        <v>2.7988338192419824</v>
      </c>
      <c r="O21" s="5">
        <v>4773</v>
      </c>
      <c r="P21" s="7">
        <f t="shared" si="3"/>
        <v>6.3592517586868471</v>
      </c>
      <c r="Q21" s="5">
        <v>4606</v>
      </c>
      <c r="R21" s="7">
        <f t="shared" si="7"/>
        <v>6.7961165048543686</v>
      </c>
      <c r="S21" s="5">
        <v>167</v>
      </c>
      <c r="T21" s="7">
        <f t="shared" si="4"/>
        <v>2.2933260093380938</v>
      </c>
      <c r="U21" s="5">
        <v>4719</v>
      </c>
      <c r="V21" s="7">
        <f t="shared" si="9"/>
        <v>6.6263199281060432</v>
      </c>
      <c r="W21" s="5">
        <v>4601</v>
      </c>
      <c r="X21" s="7">
        <f t="shared" si="10"/>
        <v>7.0379661639183775</v>
      </c>
      <c r="Y21" s="5">
        <v>118</v>
      </c>
      <c r="Z21" s="7">
        <f>Y21/5842*100</f>
        <v>2.019856213625471</v>
      </c>
    </row>
    <row r="22" spans="2:26" ht="16.5" customHeight="1" x14ac:dyDescent="0.2">
      <c r="B22" s="18" t="s">
        <v>11</v>
      </c>
      <c r="C22" s="5">
        <v>1905</v>
      </c>
      <c r="D22" s="7">
        <f t="shared" si="0"/>
        <v>2.6005050849771347</v>
      </c>
      <c r="E22" s="5">
        <v>1902</v>
      </c>
      <c r="F22" s="7">
        <f t="shared" si="1"/>
        <v>2.8623455582476787</v>
      </c>
      <c r="G22" s="5">
        <v>3</v>
      </c>
      <c r="H22" s="7">
        <f t="shared" si="2"/>
        <v>4.4078754040552455E-2</v>
      </c>
      <c r="I22" s="13" t="s">
        <v>28</v>
      </c>
      <c r="J22" s="14" t="s">
        <v>28</v>
      </c>
      <c r="K22" s="13" t="s">
        <v>28</v>
      </c>
      <c r="L22" s="14" t="s">
        <v>28</v>
      </c>
      <c r="M22" s="13" t="s">
        <v>28</v>
      </c>
      <c r="N22" s="14" t="s">
        <v>28</v>
      </c>
      <c r="O22" s="13" t="s">
        <v>28</v>
      </c>
      <c r="P22" s="14" t="s">
        <v>28</v>
      </c>
      <c r="Q22" s="13" t="s">
        <v>28</v>
      </c>
      <c r="R22" s="14" t="s">
        <v>28</v>
      </c>
      <c r="S22" s="13" t="s">
        <v>28</v>
      </c>
      <c r="T22" s="14" t="s">
        <v>28</v>
      </c>
      <c r="U22" s="13" t="s">
        <v>52</v>
      </c>
      <c r="V22" s="14" t="s">
        <v>28</v>
      </c>
      <c r="W22" s="13" t="s">
        <v>52</v>
      </c>
      <c r="X22" s="14" t="s">
        <v>28</v>
      </c>
      <c r="Y22" s="13" t="s">
        <v>52</v>
      </c>
      <c r="Z22" s="14" t="s">
        <v>28</v>
      </c>
    </row>
    <row r="23" spans="2:26" ht="16.5" customHeight="1" x14ac:dyDescent="0.2">
      <c r="B23" s="18" t="s">
        <v>12</v>
      </c>
      <c r="C23" s="5">
        <f>C11-SUM(C12:C22)</f>
        <v>7245</v>
      </c>
      <c r="D23" s="8">
        <f t="shared" si="0"/>
        <v>9.8901098901098905</v>
      </c>
      <c r="E23" s="5">
        <f>E11-SUM(E12:E22)</f>
        <v>6119</v>
      </c>
      <c r="F23" s="8">
        <f t="shared" si="1"/>
        <v>9.2085659678851446</v>
      </c>
      <c r="G23" s="5">
        <f>G11-SUM(G12:G22)</f>
        <v>1126</v>
      </c>
      <c r="H23" s="8">
        <f t="shared" si="2"/>
        <v>16.544225683220688</v>
      </c>
      <c r="I23" s="5">
        <f>I11-SUM(I12:I21)</f>
        <v>6869</v>
      </c>
      <c r="J23" s="8">
        <f>I23/70522*100</f>
        <v>9.7402229091630979</v>
      </c>
      <c r="K23" s="5">
        <f>K11-SUM(K12:K21)</f>
        <v>5734</v>
      </c>
      <c r="L23" s="8">
        <f t="shared" ref="L23:L29" si="12">K23/63662*100</f>
        <v>9.0069429172818953</v>
      </c>
      <c r="M23" s="5">
        <f>M11-SUM(M12:M21)</f>
        <v>1135</v>
      </c>
      <c r="N23" s="8">
        <f t="shared" ref="N23:N29" si="13">M23/6860*100</f>
        <v>16.545189504373177</v>
      </c>
      <c r="O23" s="5">
        <f>O11-SUM(O12:O21)</f>
        <v>6720</v>
      </c>
      <c r="P23" s="8">
        <f t="shared" ref="P23:P29" si="14">O23/75056*100</f>
        <v>8.9533148582391817</v>
      </c>
      <c r="Q23" s="5">
        <f>Q11-SUM(Q12:Q21)</f>
        <v>5590</v>
      </c>
      <c r="R23" s="8">
        <f t="shared" ref="R23:R29" si="15">Q23/67774*100</f>
        <v>8.2480007082361979</v>
      </c>
      <c r="S23" s="5">
        <f>S11-SUM(S12:S21)</f>
        <v>1130</v>
      </c>
      <c r="T23" s="8">
        <f t="shared" ref="T23:T29" si="16">S23/7282*100</f>
        <v>15.517714913485307</v>
      </c>
      <c r="U23" s="5">
        <v>6483</v>
      </c>
      <c r="V23" s="8">
        <f t="shared" ref="V23:V29" si="17">U23/71216*100</f>
        <v>9.1032913951920911</v>
      </c>
      <c r="W23" s="5">
        <v>5597</v>
      </c>
      <c r="X23" s="8">
        <f t="shared" ref="X23:X29" si="18">W23/65374*100</f>
        <v>8.5615076330039468</v>
      </c>
      <c r="Y23" s="5">
        <v>886</v>
      </c>
      <c r="Z23" s="8">
        <f t="shared" ref="Z23:Z29" si="19">Y23/5842*100</f>
        <v>15.16603902773023</v>
      </c>
    </row>
    <row r="24" spans="2:26" ht="16.5" customHeight="1" x14ac:dyDescent="0.2">
      <c r="B24" s="18" t="s">
        <v>13</v>
      </c>
      <c r="C24" s="5">
        <v>1301</v>
      </c>
      <c r="D24" s="24">
        <f t="shared" si="0"/>
        <v>1.7759879871681115</v>
      </c>
      <c r="E24" s="5">
        <v>1041</v>
      </c>
      <c r="F24" s="24">
        <f t="shared" si="1"/>
        <v>1.5666149979683668</v>
      </c>
      <c r="G24" s="5">
        <v>260</v>
      </c>
      <c r="H24" s="24">
        <f t="shared" si="2"/>
        <v>3.8201586835145465</v>
      </c>
      <c r="I24" s="5">
        <v>1140</v>
      </c>
      <c r="J24" s="24">
        <f t="shared" ref="J24:J29" si="20">I24/70522*100</f>
        <v>1.6165168316270102</v>
      </c>
      <c r="K24" s="5">
        <v>912</v>
      </c>
      <c r="L24" s="24">
        <f t="shared" si="12"/>
        <v>1.4325657378027707</v>
      </c>
      <c r="M24" s="5">
        <v>228</v>
      </c>
      <c r="N24" s="24">
        <f t="shared" si="13"/>
        <v>3.323615160349854</v>
      </c>
      <c r="O24" s="5">
        <v>1927</v>
      </c>
      <c r="P24" s="24">
        <f t="shared" si="14"/>
        <v>2.567416329140908</v>
      </c>
      <c r="Q24" s="5">
        <v>1399</v>
      </c>
      <c r="R24" s="24">
        <f t="shared" si="15"/>
        <v>2.0642134151739606</v>
      </c>
      <c r="S24" s="5">
        <v>528</v>
      </c>
      <c r="T24" s="24">
        <f t="shared" si="16"/>
        <v>7.2507552870090644</v>
      </c>
      <c r="U24" s="5">
        <v>1521</v>
      </c>
      <c r="V24" s="27">
        <f t="shared" si="17"/>
        <v>2.1357560098854189</v>
      </c>
      <c r="W24" s="5">
        <v>1215</v>
      </c>
      <c r="X24" s="24">
        <f t="shared" si="18"/>
        <v>1.8585370330712516</v>
      </c>
      <c r="Y24" s="5">
        <v>306</v>
      </c>
      <c r="Z24" s="24">
        <f t="shared" si="19"/>
        <v>5.2379322149948653</v>
      </c>
    </row>
    <row r="25" spans="2:26" ht="16.5" customHeight="1" x14ac:dyDescent="0.2">
      <c r="B25" s="18" t="s">
        <v>14</v>
      </c>
      <c r="C25" s="5">
        <v>202</v>
      </c>
      <c r="D25" s="7">
        <f t="shared" si="0"/>
        <v>0.27574909562487204</v>
      </c>
      <c r="E25" s="5">
        <v>180</v>
      </c>
      <c r="F25" s="7">
        <f t="shared" si="1"/>
        <v>0.27088443768905474</v>
      </c>
      <c r="G25" s="5">
        <v>22</v>
      </c>
      <c r="H25" s="7">
        <f t="shared" si="2"/>
        <v>0.32324419629738466</v>
      </c>
      <c r="I25" s="5">
        <v>122</v>
      </c>
      <c r="J25" s="7">
        <f t="shared" si="20"/>
        <v>0.17299566092850457</v>
      </c>
      <c r="K25" s="5">
        <v>99</v>
      </c>
      <c r="L25" s="7">
        <f t="shared" si="12"/>
        <v>0.15550878074832708</v>
      </c>
      <c r="M25" s="5">
        <v>23</v>
      </c>
      <c r="N25" s="7">
        <f t="shared" si="13"/>
        <v>0.33527696793002915</v>
      </c>
      <c r="O25" s="5">
        <v>263</v>
      </c>
      <c r="P25" s="7">
        <f t="shared" si="14"/>
        <v>0.35040503091025366</v>
      </c>
      <c r="Q25" s="5">
        <v>201</v>
      </c>
      <c r="R25" s="7">
        <f t="shared" si="15"/>
        <v>0.29657390739811723</v>
      </c>
      <c r="S25" s="5">
        <v>62</v>
      </c>
      <c r="T25" s="7">
        <f>S25/7282*100</f>
        <v>0.85141444658060983</v>
      </c>
      <c r="U25" s="5">
        <v>140</v>
      </c>
      <c r="V25" s="7">
        <f t="shared" si="17"/>
        <v>0.19658503707032127</v>
      </c>
      <c r="W25" s="5">
        <v>101</v>
      </c>
      <c r="X25" s="7">
        <f t="shared" si="18"/>
        <v>0.15449567106189005</v>
      </c>
      <c r="Y25" s="5">
        <v>39</v>
      </c>
      <c r="Z25" s="7">
        <f t="shared" si="19"/>
        <v>0.66757959602875727</v>
      </c>
    </row>
    <row r="26" spans="2:26" ht="16.5" customHeight="1" x14ac:dyDescent="0.2">
      <c r="B26" s="18" t="s">
        <v>15</v>
      </c>
      <c r="C26" s="5">
        <v>273</v>
      </c>
      <c r="D26" s="7">
        <f t="shared" si="0"/>
        <v>0.37267080745341613</v>
      </c>
      <c r="E26" s="5">
        <v>174</v>
      </c>
      <c r="F26" s="7">
        <f t="shared" si="1"/>
        <v>0.26185495643275297</v>
      </c>
      <c r="G26" s="5">
        <v>99</v>
      </c>
      <c r="H26" s="7">
        <f t="shared" si="2"/>
        <v>1.4545988833382311</v>
      </c>
      <c r="I26" s="5">
        <v>264</v>
      </c>
      <c r="J26" s="7">
        <f t="shared" si="20"/>
        <v>0.3743512662715181</v>
      </c>
      <c r="K26" s="5">
        <v>195</v>
      </c>
      <c r="L26" s="7">
        <f t="shared" si="12"/>
        <v>0.30630517420125031</v>
      </c>
      <c r="M26" s="5">
        <v>69</v>
      </c>
      <c r="N26" s="7">
        <f t="shared" si="13"/>
        <v>1.0058309037900874</v>
      </c>
      <c r="O26" s="5">
        <v>353</v>
      </c>
      <c r="P26" s="7">
        <f>O26/75056*100</f>
        <v>0.47031549776167125</v>
      </c>
      <c r="Q26" s="5">
        <v>240</v>
      </c>
      <c r="R26" s="7">
        <f t="shared" si="15"/>
        <v>0.35411809838581165</v>
      </c>
      <c r="S26" s="5">
        <v>113</v>
      </c>
      <c r="T26" s="7">
        <f t="shared" si="16"/>
        <v>1.5517714913485308</v>
      </c>
      <c r="U26" s="5">
        <v>370</v>
      </c>
      <c r="V26" s="7">
        <f t="shared" si="17"/>
        <v>0.51954616940013476</v>
      </c>
      <c r="W26" s="5">
        <v>296</v>
      </c>
      <c r="X26" s="7">
        <f t="shared" si="18"/>
        <v>0.4527793924190045</v>
      </c>
      <c r="Y26" s="5">
        <v>74</v>
      </c>
      <c r="Z26" s="7">
        <f t="shared" si="19"/>
        <v>1.2666894899007191</v>
      </c>
    </row>
    <row r="27" spans="2:26" ht="16.5" customHeight="1" x14ac:dyDescent="0.2">
      <c r="B27" s="18" t="s">
        <v>16</v>
      </c>
      <c r="C27" s="5">
        <v>354</v>
      </c>
      <c r="D27" s="7">
        <f t="shared" si="0"/>
        <v>0.48324346460992429</v>
      </c>
      <c r="E27" s="5">
        <v>310</v>
      </c>
      <c r="F27" s="7">
        <f t="shared" si="1"/>
        <v>0.46652319824226102</v>
      </c>
      <c r="G27" s="5">
        <v>44</v>
      </c>
      <c r="H27" s="7">
        <f t="shared" si="2"/>
        <v>0.64648839259476931</v>
      </c>
      <c r="I27" s="5">
        <v>381</v>
      </c>
      <c r="J27" s="7">
        <f t="shared" si="20"/>
        <v>0.54025694109639544</v>
      </c>
      <c r="K27" s="5">
        <v>327</v>
      </c>
      <c r="L27" s="7">
        <f t="shared" si="12"/>
        <v>0.51365021519901988</v>
      </c>
      <c r="M27" s="5">
        <v>54</v>
      </c>
      <c r="N27" s="7">
        <f t="shared" si="13"/>
        <v>0.7871720116618075</v>
      </c>
      <c r="O27" s="5">
        <v>459</v>
      </c>
      <c r="P27" s="7">
        <f t="shared" si="14"/>
        <v>0.61154338094222982</v>
      </c>
      <c r="Q27" s="5">
        <v>379</v>
      </c>
      <c r="R27" s="7">
        <f t="shared" si="15"/>
        <v>0.55921149703426098</v>
      </c>
      <c r="S27" s="5">
        <v>80</v>
      </c>
      <c r="T27" s="7">
        <f t="shared" si="16"/>
        <v>1.0985992859104641</v>
      </c>
      <c r="U27" s="5">
        <v>475</v>
      </c>
      <c r="V27" s="7">
        <f t="shared" si="17"/>
        <v>0.66698494720287571</v>
      </c>
      <c r="W27" s="5">
        <v>417</v>
      </c>
      <c r="X27" s="7">
        <f t="shared" si="18"/>
        <v>0.63786826567136778</v>
      </c>
      <c r="Y27" s="5">
        <v>58</v>
      </c>
      <c r="Z27" s="7">
        <f t="shared" si="19"/>
        <v>0.99281068127353644</v>
      </c>
    </row>
    <row r="28" spans="2:26" ht="16.5" customHeight="1" x14ac:dyDescent="0.2">
      <c r="B28" s="18" t="s">
        <v>17</v>
      </c>
      <c r="C28" s="5">
        <v>150</v>
      </c>
      <c r="D28" s="7">
        <f t="shared" si="0"/>
        <v>0.20476417991945944</v>
      </c>
      <c r="E28" s="5">
        <v>136</v>
      </c>
      <c r="F28" s="7">
        <f t="shared" si="1"/>
        <v>0.20466824180950804</v>
      </c>
      <c r="G28" s="5">
        <v>14</v>
      </c>
      <c r="H28" s="7">
        <f t="shared" si="2"/>
        <v>0.2057008521892448</v>
      </c>
      <c r="I28" s="5">
        <v>136</v>
      </c>
      <c r="J28" s="7">
        <f t="shared" si="20"/>
        <v>0.19284762201866085</v>
      </c>
      <c r="K28" s="5">
        <v>110</v>
      </c>
      <c r="L28" s="7">
        <f t="shared" si="12"/>
        <v>0.17278753416480791</v>
      </c>
      <c r="M28" s="5">
        <v>26</v>
      </c>
      <c r="N28" s="7">
        <f t="shared" si="13"/>
        <v>0.37900874635568516</v>
      </c>
      <c r="O28" s="5">
        <v>179</v>
      </c>
      <c r="P28" s="7">
        <f t="shared" si="14"/>
        <v>0.23848859518226392</v>
      </c>
      <c r="Q28" s="5">
        <v>145</v>
      </c>
      <c r="R28" s="7">
        <f t="shared" si="15"/>
        <v>0.21394635110809457</v>
      </c>
      <c r="S28" s="5">
        <v>34</v>
      </c>
      <c r="T28" s="7">
        <f t="shared" si="16"/>
        <v>0.46690469651194727</v>
      </c>
      <c r="U28" s="5">
        <v>188</v>
      </c>
      <c r="V28" s="7">
        <f t="shared" si="17"/>
        <v>0.26398562120871716</v>
      </c>
      <c r="W28" s="5">
        <v>150</v>
      </c>
      <c r="X28" s="7">
        <f t="shared" si="18"/>
        <v>0.22944901642854959</v>
      </c>
      <c r="Y28" s="5">
        <v>38</v>
      </c>
      <c r="Z28" s="7">
        <f t="shared" si="19"/>
        <v>0.65046217048955846</v>
      </c>
    </row>
    <row r="29" spans="2:26" ht="16.5" customHeight="1" thickBot="1" x14ac:dyDescent="0.25">
      <c r="B29" s="19" t="s">
        <v>22</v>
      </c>
      <c r="C29" s="9">
        <f>C24-SUM(C25:C28)</f>
        <v>322</v>
      </c>
      <c r="D29" s="10">
        <f t="shared" si="0"/>
        <v>0.43956043956043955</v>
      </c>
      <c r="E29" s="9">
        <f>E24-SUM(E25:E28)</f>
        <v>241</v>
      </c>
      <c r="F29" s="10">
        <f t="shared" si="1"/>
        <v>0.36268416379478996</v>
      </c>
      <c r="G29" s="9">
        <f>G24-SUM(G25:G28)</f>
        <v>81</v>
      </c>
      <c r="H29" s="10">
        <f t="shared" si="2"/>
        <v>1.1901263590949163</v>
      </c>
      <c r="I29" s="9">
        <f>I24-SUM(I25:I28)</f>
        <v>237</v>
      </c>
      <c r="J29" s="10">
        <f t="shared" si="20"/>
        <v>0.33606534131193105</v>
      </c>
      <c r="K29" s="9">
        <f>K24-SUM(K25:K28)</f>
        <v>181</v>
      </c>
      <c r="L29" s="10">
        <f t="shared" si="12"/>
        <v>0.28431403348936574</v>
      </c>
      <c r="M29" s="9">
        <f>M24-SUM(M25:M28)</f>
        <v>56</v>
      </c>
      <c r="N29" s="10">
        <f t="shared" si="13"/>
        <v>0.81632653061224492</v>
      </c>
      <c r="O29" s="9">
        <f>O24-SUM(O25:O28)</f>
        <v>673</v>
      </c>
      <c r="P29" s="10">
        <f t="shared" si="14"/>
        <v>0.89666382434448955</v>
      </c>
      <c r="Q29" s="9">
        <f>Q24-SUM(Q25:Q28)</f>
        <v>434</v>
      </c>
      <c r="R29" s="10">
        <f t="shared" si="15"/>
        <v>0.64036356124767602</v>
      </c>
      <c r="S29" s="9">
        <f>S24-SUM(S25:S28)</f>
        <v>239</v>
      </c>
      <c r="T29" s="10">
        <f t="shared" si="16"/>
        <v>3.2820653666575121</v>
      </c>
      <c r="U29" s="9">
        <v>348</v>
      </c>
      <c r="V29" s="10">
        <f t="shared" si="17"/>
        <v>0.48865423500337007</v>
      </c>
      <c r="W29" s="9">
        <v>251</v>
      </c>
      <c r="X29" s="10">
        <f t="shared" si="18"/>
        <v>0.38394468749043964</v>
      </c>
      <c r="Y29" s="9">
        <v>97</v>
      </c>
      <c r="Z29" s="10">
        <f t="shared" si="19"/>
        <v>1.6603902773022938</v>
      </c>
    </row>
    <row r="30" spans="2:26" ht="4.5" customHeight="1" x14ac:dyDescent="0.2">
      <c r="B30" s="15"/>
    </row>
    <row r="31" spans="2:26" x14ac:dyDescent="0.2">
      <c r="B31" s="20" t="s">
        <v>19</v>
      </c>
      <c r="F31" s="11"/>
    </row>
    <row r="32" spans="2:26" x14ac:dyDescent="0.2">
      <c r="B32" s="21" t="s">
        <v>37</v>
      </c>
      <c r="L32" s="11"/>
      <c r="R32" s="11"/>
      <c r="X32" s="11"/>
    </row>
    <row r="33" spans="2:24" x14ac:dyDescent="0.2">
      <c r="B33" s="21" t="s">
        <v>38</v>
      </c>
      <c r="L33" s="11"/>
      <c r="R33" s="11"/>
      <c r="X33" s="11"/>
    </row>
    <row r="34" spans="2:24" x14ac:dyDescent="0.2">
      <c r="B34" s="21" t="s">
        <v>39</v>
      </c>
      <c r="L34" s="11"/>
      <c r="R34" s="11"/>
      <c r="X34" s="11"/>
    </row>
  </sheetData>
  <mergeCells count="18">
    <mergeCell ref="K4:L4"/>
    <mergeCell ref="I5:J5"/>
    <mergeCell ref="K5:L5"/>
    <mergeCell ref="M5:N5"/>
    <mergeCell ref="B1:H1"/>
    <mergeCell ref="E5:F5"/>
    <mergeCell ref="G5:H5"/>
    <mergeCell ref="C5:D5"/>
    <mergeCell ref="C4:H4"/>
    <mergeCell ref="B4:B6"/>
    <mergeCell ref="O4:T4"/>
    <mergeCell ref="O5:P5"/>
    <mergeCell ref="Q5:R5"/>
    <mergeCell ref="S5:T5"/>
    <mergeCell ref="U4:Z4"/>
    <mergeCell ref="U5:V5"/>
    <mergeCell ref="W5:X5"/>
    <mergeCell ref="Y5:Z5"/>
  </mergeCells>
  <phoneticPr fontId="4"/>
  <pageMargins left="0.51181102362204722" right="0.51181102362204722" top="0.51181102362204722" bottom="0.51181102362204722" header="0.51181102362204722" footer="0.51181102362204722"/>
  <pageSetup paperSize="9" scale="56" orientation="landscape" horizontalDpi="160" verticalDpi="160" r:id="rId1"/>
  <headerFooter alignWithMargins="0"/>
  <ignoredErrors>
    <ignoredError sqref="F23 F29 D29 D23 J23 H29 J29 L23 L29 N23 N29 P23 P29 R23 R29" 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2-18</vt:lpstr>
      <vt:lpstr>'2-18'!Print_Area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2026-08-10T00:41:30Z</dcterms:created>
  <dcterms:modified xsi:type="dcterms:W3CDTF">2026-08-10T00:41:46Z</dcterms:modified>
</cp:coreProperties>
</file>