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B5D56FB3-D536-43AA-BA85-6DF4146CD2B5}" revIDLastSave="0" xr10:uidLastSave="{00000000-0000-0000-0000-000000000000}"/>
  <bookViews>
    <workbookView activeTab="1" firstSheet="1" windowHeight="10872" windowWidth="15480" xWindow="32760" yWindow="228"/>
  </bookViews>
  <sheets>
    <sheet r:id="rId1" name="回復済み_Sheet1" sheetId="1" state="veryHidden"/>
    <sheet r:id="rId2" name="2-19" sheetId="4"/>
  </sheets>
  <definedNames>
    <definedName localSheetId="1" name="_xlnm.Print_Area">'2-19'!$A$1:$T$31</definedName>
  </definedNames>
  <calcPr calcId="191029"/>
</workbook>
</file>

<file path=xl/calcChain.xml><?xml version="1.0" encoding="utf-8"?>
<calcChain xmlns="http://schemas.openxmlformats.org/spreadsheetml/2006/main">
  <c r="Z9" i="4" l="1"/>
  <c r="Z8" i="4"/>
  <c r="X9" i="4"/>
  <c r="X8" i="4"/>
  <c r="V9" i="4"/>
  <c r="V8" i="4"/>
  <c r="Z29" i="4"/>
  <c r="Z28" i="4"/>
  <c r="Z27" i="4"/>
  <c r="Z26" i="4"/>
  <c r="Z24" i="4"/>
  <c r="Z23" i="4"/>
  <c r="Z21" i="4"/>
  <c r="Z20" i="4"/>
  <c r="Z19" i="4"/>
  <c r="Z18" i="4"/>
  <c r="Z17" i="4"/>
  <c r="Z16" i="4"/>
  <c r="Z15" i="4"/>
  <c r="Z14" i="4"/>
  <c r="Z13" i="4"/>
  <c r="Z12" i="4"/>
  <c r="Z11" i="4"/>
  <c r="X29" i="4"/>
  <c r="X28" i="4"/>
  <c r="X27" i="4"/>
  <c r="X26" i="4"/>
  <c r="X25" i="4"/>
  <c r="X24" i="4"/>
  <c r="X23" i="4"/>
  <c r="X21" i="4"/>
  <c r="X20" i="4"/>
  <c r="X19" i="4"/>
  <c r="X18" i="4"/>
  <c r="X17" i="4"/>
  <c r="X16" i="4"/>
  <c r="X15" i="4"/>
  <c r="X14" i="4"/>
  <c r="X13" i="4"/>
  <c r="X12" i="4"/>
  <c r="X11" i="4"/>
  <c r="V29" i="4"/>
  <c r="V28" i="4"/>
  <c r="V27" i="4"/>
  <c r="V26" i="4"/>
  <c r="V25" i="4"/>
  <c r="V24" i="4"/>
  <c r="V23" i="4"/>
  <c r="V21" i="4"/>
  <c r="V20" i="4"/>
  <c r="V19" i="4"/>
  <c r="V18" i="4"/>
  <c r="V17" i="4"/>
  <c r="V16" i="4"/>
  <c r="V15" i="4"/>
  <c r="V14" i="4"/>
  <c r="V13" i="4"/>
  <c r="V12" i="4"/>
  <c r="V11" i="4"/>
  <c r="R14" i="4"/>
  <c r="T26" i="4"/>
  <c r="T27" i="4"/>
  <c r="T28" i="4"/>
  <c r="T29" i="4"/>
  <c r="T25" i="4"/>
  <c r="T14" i="4"/>
  <c r="T15" i="4"/>
  <c r="T16" i="4"/>
  <c r="T17" i="4"/>
  <c r="T18" i="4"/>
  <c r="T19" i="4"/>
  <c r="T20" i="4"/>
  <c r="T21" i="4"/>
  <c r="T13" i="4"/>
  <c r="T12" i="4"/>
  <c r="T11" i="4"/>
  <c r="R27" i="4"/>
  <c r="R28" i="4"/>
  <c r="R29" i="4"/>
  <c r="R26" i="4"/>
  <c r="R25" i="4"/>
  <c r="R15" i="4"/>
  <c r="R16" i="4"/>
  <c r="R17" i="4"/>
  <c r="R18" i="4"/>
  <c r="R19" i="4"/>
  <c r="R20" i="4"/>
  <c r="R21" i="4"/>
  <c r="R13" i="4"/>
  <c r="R12" i="4"/>
  <c r="R11" i="4"/>
  <c r="T24" i="4"/>
  <c r="R24" i="4"/>
  <c r="P28" i="4"/>
  <c r="P26" i="4"/>
  <c r="P27" i="4"/>
  <c r="P25" i="4"/>
  <c r="P24" i="4"/>
  <c r="P14" i="4"/>
  <c r="P15" i="4"/>
  <c r="P16" i="4"/>
  <c r="P17" i="4"/>
  <c r="P18" i="4"/>
  <c r="P19" i="4"/>
  <c r="P20" i="4"/>
  <c r="P21" i="4"/>
  <c r="P13" i="4"/>
  <c r="P12" i="4"/>
  <c r="P11" i="4"/>
  <c r="S29" i="4"/>
  <c r="Q29" i="4"/>
  <c r="O29" i="4"/>
  <c r="P29" i="4"/>
  <c r="S23" i="4"/>
  <c r="T23" i="4"/>
  <c r="Q23" i="4"/>
  <c r="R23" i="4"/>
  <c r="O23" i="4"/>
  <c r="P23" i="4"/>
  <c r="M29" i="4"/>
  <c r="K29" i="4"/>
  <c r="L29" i="4"/>
  <c r="I29" i="4"/>
  <c r="J29" i="4"/>
  <c r="M23" i="4"/>
  <c r="N23" i="4"/>
  <c r="K23" i="4"/>
  <c r="I23" i="4"/>
  <c r="J23" i="4"/>
  <c r="N13" i="4"/>
  <c r="N29" i="4"/>
  <c r="N28" i="4"/>
  <c r="N27" i="4"/>
  <c r="N26" i="4"/>
  <c r="N25" i="4"/>
  <c r="N24" i="4"/>
  <c r="N21" i="4"/>
  <c r="N20" i="4"/>
  <c r="N19" i="4"/>
  <c r="N18" i="4"/>
  <c r="N17" i="4"/>
  <c r="N16" i="4"/>
  <c r="N15" i="4"/>
  <c r="N14" i="4"/>
  <c r="N11" i="4"/>
  <c r="N12" i="4"/>
  <c r="L28" i="4"/>
  <c r="L27" i="4"/>
  <c r="L26" i="4"/>
  <c r="L25" i="4"/>
  <c r="L24" i="4"/>
  <c r="L23" i="4"/>
  <c r="L21" i="4"/>
  <c r="L20" i="4"/>
  <c r="L19" i="4"/>
  <c r="L18" i="4"/>
  <c r="L17" i="4"/>
  <c r="L16" i="4"/>
  <c r="L15" i="4"/>
  <c r="L14" i="4"/>
  <c r="L13" i="4"/>
  <c r="L11" i="4"/>
  <c r="L12" i="4"/>
  <c r="J28" i="4"/>
  <c r="J27" i="4"/>
  <c r="J26" i="4"/>
  <c r="J25" i="4"/>
  <c r="J24" i="4"/>
  <c r="J21" i="4"/>
  <c r="J20" i="4"/>
  <c r="J19" i="4"/>
  <c r="J18" i="4"/>
  <c r="J17" i="4"/>
  <c r="J16" i="4"/>
  <c r="J15" i="4"/>
  <c r="J14" i="4"/>
  <c r="J13" i="4"/>
  <c r="J12" i="4"/>
  <c r="J11" i="4"/>
  <c r="D8" i="4"/>
  <c r="D7" i="4"/>
  <c r="D9" i="4"/>
  <c r="F8" i="4"/>
  <c r="F7" i="4"/>
  <c r="F9" i="4"/>
  <c r="H8" i="4"/>
  <c r="H9" i="4"/>
  <c r="H7" i="4"/>
  <c r="D11" i="4"/>
  <c r="F11" i="4"/>
  <c r="H11" i="4"/>
  <c r="D12" i="4"/>
  <c r="F12" i="4"/>
  <c r="H12" i="4"/>
  <c r="D13" i="4"/>
  <c r="F13" i="4"/>
  <c r="H13" i="4"/>
  <c r="D14" i="4"/>
  <c r="F14" i="4"/>
  <c r="H14" i="4"/>
  <c r="D15" i="4"/>
  <c r="F15" i="4"/>
  <c r="H15" i="4"/>
  <c r="D16" i="4"/>
  <c r="F16" i="4"/>
  <c r="H16" i="4"/>
  <c r="D17" i="4"/>
  <c r="F17" i="4"/>
  <c r="H17" i="4"/>
  <c r="D18" i="4"/>
  <c r="F18" i="4"/>
  <c r="H18" i="4"/>
  <c r="D19" i="4"/>
  <c r="F19" i="4"/>
  <c r="H19" i="4"/>
  <c r="D20" i="4"/>
  <c r="F20" i="4"/>
  <c r="H20" i="4"/>
  <c r="D21" i="4"/>
  <c r="F21" i="4"/>
  <c r="H21" i="4"/>
  <c r="D22" i="4"/>
  <c r="F22" i="4"/>
  <c r="H22" i="4"/>
  <c r="C23" i="4"/>
  <c r="D23" i="4"/>
  <c r="E23" i="4"/>
  <c r="F23" i="4"/>
  <c r="G23" i="4"/>
  <c r="H23" i="4"/>
  <c r="D24" i="4"/>
  <c r="F24" i="4"/>
  <c r="H24" i="4"/>
  <c r="D25" i="4"/>
  <c r="F25" i="4"/>
  <c r="H25" i="4"/>
  <c r="D26" i="4"/>
  <c r="F26" i="4"/>
  <c r="H26" i="4"/>
  <c r="D27" i="4"/>
  <c r="F27" i="4"/>
  <c r="H27" i="4"/>
  <c r="D28" i="4"/>
  <c r="F28" i="4"/>
  <c r="H28" i="4"/>
  <c r="C29" i="4"/>
  <c r="D29" i="4"/>
  <c r="E29" i="4"/>
  <c r="F29" i="4"/>
  <c r="G29" i="4"/>
  <c r="H29" i="4"/>
</calcChain>
</file>

<file path=xl/sharedStrings.xml><?xml version="1.0" encoding="utf-8"?>
<sst xmlns="http://schemas.openxmlformats.org/spreadsheetml/2006/main" count="91" uniqueCount="51">
  <si>
    <t xml:space="preserve">  県  　　内</t>
  </si>
  <si>
    <t xml:space="preserve">    名 古 屋 市</t>
  </si>
  <si>
    <t xml:space="preserve">    豊  橋  市</t>
  </si>
  <si>
    <t xml:space="preserve">    豊  川  市</t>
  </si>
  <si>
    <t xml:space="preserve">    刈  谷  市</t>
  </si>
  <si>
    <t xml:space="preserve">    豊  田  市</t>
  </si>
  <si>
    <t xml:space="preserve">    安  城  市</t>
  </si>
  <si>
    <t xml:space="preserve">    西  尾  市</t>
  </si>
  <si>
    <t xml:space="preserve">    蒲  郡  市</t>
  </si>
  <si>
    <t xml:space="preserve">    知  立  市</t>
  </si>
  <si>
    <t xml:space="preserve">    幸  田  町</t>
  </si>
  <si>
    <t xml:space="preserve">    額  田  町</t>
  </si>
  <si>
    <t xml:space="preserve">    その他の市町村</t>
  </si>
  <si>
    <t xml:space="preserve">  県      外</t>
  </si>
  <si>
    <t>　　東　京　都</t>
  </si>
  <si>
    <t>　　岐　阜　県</t>
  </si>
  <si>
    <t>　　静　岡　県</t>
  </si>
  <si>
    <t>　　三　重　県</t>
  </si>
  <si>
    <t xml:space="preserve">    そ  の  他</t>
  </si>
  <si>
    <t>本市に常住</t>
    <rPh sb="3" eb="5">
      <t>ジョウジュウ</t>
    </rPh>
    <phoneticPr fontId="4"/>
  </si>
  <si>
    <t>他市区町村に常住</t>
    <rPh sb="6" eb="8">
      <t>ジョウジュウ</t>
    </rPh>
    <phoneticPr fontId="4"/>
  </si>
  <si>
    <t>常　住　地</t>
    <rPh sb="0" eb="1">
      <t>ジョウ</t>
    </rPh>
    <rPh sb="2" eb="3">
      <t>ジュウ</t>
    </rPh>
    <rPh sb="4" eb="5">
      <t>チ</t>
    </rPh>
    <phoneticPr fontId="4"/>
  </si>
  <si>
    <t>各年10月1日現在 (単位：人，％)</t>
    <rPh sb="7" eb="9">
      <t>ゲンザイ</t>
    </rPh>
    <phoneticPr fontId="4"/>
  </si>
  <si>
    <t>総　　数</t>
    <phoneticPr fontId="4"/>
  </si>
  <si>
    <t>就　業　者</t>
    <phoneticPr fontId="4"/>
  </si>
  <si>
    <t xml:space="preserve">通　学　者 </t>
    <phoneticPr fontId="4"/>
  </si>
  <si>
    <t>実数</t>
    <phoneticPr fontId="4"/>
  </si>
  <si>
    <t>構成比</t>
    <phoneticPr fontId="4"/>
  </si>
  <si>
    <t>２-１９　従業地・通学地による常住地別１５歳以上就業者数及び通学者数（市内又は市外から通勤・通学）の推移</t>
    <phoneticPr fontId="4"/>
  </si>
  <si>
    <t xml:space="preserve">通　学　者 </t>
    <phoneticPr fontId="4"/>
  </si>
  <si>
    <t>本市で従業・通学</t>
    <phoneticPr fontId="4"/>
  </si>
  <si>
    <r>
      <t>資料：</t>
    </r>
    <r>
      <rPr>
        <sz val="11"/>
        <rFont val="ＭＳ Ｐ明朝"/>
        <family val="1"/>
        <charset val="128"/>
      </rPr>
      <t>国勢調査</t>
    </r>
    <phoneticPr fontId="8"/>
  </si>
  <si>
    <t>*</t>
    <phoneticPr fontId="4"/>
  </si>
  <si>
    <t>*</t>
    <phoneticPr fontId="4"/>
  </si>
  <si>
    <t>164,857 注）</t>
    <rPh sb="8" eb="9">
      <t>チュウ</t>
    </rPh>
    <phoneticPr fontId="4"/>
  </si>
  <si>
    <t>17,599 注）</t>
    <rPh sb="7" eb="8">
      <t>チュウ</t>
    </rPh>
    <phoneticPr fontId="4"/>
  </si>
  <si>
    <t>令和２年</t>
    <rPh sb="0" eb="2">
      <t>レイワ</t>
    </rPh>
    <rPh sb="3" eb="4">
      <t>ネン</t>
    </rPh>
    <phoneticPr fontId="4"/>
  </si>
  <si>
    <t>平成17年</t>
    <rPh sb="0" eb="2">
      <t>ヘイセイ</t>
    </rPh>
    <rPh sb="4" eb="5">
      <t>ネン</t>
    </rPh>
    <phoneticPr fontId="4"/>
  </si>
  <si>
    <t>実数</t>
    <phoneticPr fontId="4"/>
  </si>
  <si>
    <t>総　　数</t>
  </si>
  <si>
    <t>就　業　者</t>
  </si>
  <si>
    <t xml:space="preserve">通　学　者 </t>
  </si>
  <si>
    <t>実数</t>
  </si>
  <si>
    <t>構成比</t>
  </si>
  <si>
    <t>17,393 注）</t>
  </si>
  <si>
    <t>*</t>
  </si>
  <si>
    <t>-</t>
  </si>
  <si>
    <t>170,533 注）</t>
    <phoneticPr fontId="4"/>
  </si>
  <si>
    <t>171,993 注）</t>
    <phoneticPr fontId="4"/>
  </si>
  <si>
    <t>16,366 注）</t>
    <phoneticPr fontId="4"/>
  </si>
  <si>
    <r>
      <t>注  ：</t>
    </r>
    <r>
      <rPr>
        <sz val="11"/>
        <rFont val="ＭＳ Ｐ明朝"/>
        <family val="1"/>
        <charset val="128"/>
      </rPr>
      <t>従業地・通学地「不詳」で，当地に常住している者を含む。</t>
    </r>
    <rPh sb="0" eb="1">
      <t>チュウ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</si>
</sst>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;\-#,##0;&quot;-&quot;"/>
  </numFmts>
  <fonts count="10" x14ac:knownFonts="1"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7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b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177" fontId="1" fillId="0" borderId="0" applyFill="0" applyBorder="0" applyAlignment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0" fontId="2" fillId="0" borderId="0"/>
  </cellStyleXfs>
  <cellXfs count="44">
    <xf numFmtId="0" fontId="0" fillId="0" borderId="0" xfId="0"/>
    <xf numFmtId="0" fontId="6" fillId="0" borderId="0" xfId="0" applyFont="1" applyAlignment="1">
      <alignment vertical="center"/>
    </xf>
    <xf numFmtId="0" fontId="6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 applyProtection="1">
      <alignment horizontal="right" vertical="center"/>
    </xf>
    <xf numFmtId="0" fontId="6" fillId="0" borderId="3" xfId="0" applyFont="1" applyBorder="1" applyAlignment="1" applyProtection="1">
      <alignment horizontal="left" vertical="center"/>
    </xf>
    <xf numFmtId="0" fontId="6" fillId="0" borderId="3" xfId="0" applyFont="1" applyBorder="1" applyAlignment="1">
      <alignment vertical="center"/>
    </xf>
    <xf numFmtId="0" fontId="7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horizontal="left" vertical="center"/>
    </xf>
    <xf numFmtId="0" fontId="6" fillId="0" borderId="5" xfId="0" applyFont="1" applyBorder="1" applyAlignment="1" applyProtection="1">
      <alignment horizontal="left" vertical="center"/>
    </xf>
    <xf numFmtId="0" fontId="6" fillId="2" borderId="6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</xf>
    <xf numFmtId="37" fontId="6" fillId="2" borderId="0" xfId="0" applyNumberFormat="1" applyFont="1" applyFill="1" applyBorder="1" applyAlignment="1" applyProtection="1">
      <alignment vertical="center"/>
    </xf>
    <xf numFmtId="176" fontId="6" fillId="2" borderId="0" xfId="0" applyNumberFormat="1" applyFont="1" applyFill="1" applyBorder="1" applyAlignment="1" applyProtection="1">
      <alignment vertical="center"/>
    </xf>
    <xf numFmtId="176" fontId="6" fillId="2" borderId="8" xfId="0" applyNumberFormat="1" applyFont="1" applyFill="1" applyBorder="1" applyAlignment="1" applyProtection="1">
      <alignment vertical="center"/>
    </xf>
    <xf numFmtId="176" fontId="6" fillId="2" borderId="9" xfId="0" applyNumberFormat="1" applyFont="1" applyFill="1" applyBorder="1" applyAlignment="1" applyProtection="1">
      <alignment vertical="center"/>
    </xf>
    <xf numFmtId="37" fontId="6" fillId="2" borderId="3" xfId="0" applyNumberFormat="1" applyFont="1" applyFill="1" applyBorder="1" applyAlignment="1" applyProtection="1">
      <alignment vertical="center"/>
    </xf>
    <xf numFmtId="176" fontId="6" fillId="2" borderId="10" xfId="0" applyNumberFormat="1" applyFont="1" applyFill="1" applyBorder="1" applyAlignment="1" applyProtection="1">
      <alignment vertical="center"/>
    </xf>
    <xf numFmtId="0" fontId="9" fillId="0" borderId="0" xfId="0" applyFont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Border="1" applyAlignment="1" applyProtection="1">
      <alignment horizontal="right" vertical="center"/>
    </xf>
    <xf numFmtId="37" fontId="6" fillId="2" borderId="0" xfId="0" applyNumberFormat="1" applyFont="1" applyFill="1" applyBorder="1" applyAlignment="1" applyProtection="1">
      <alignment horizontal="right" vertical="center"/>
    </xf>
    <xf numFmtId="176" fontId="6" fillId="2" borderId="8" xfId="0" applyNumberFormat="1" applyFont="1" applyFill="1" applyBorder="1" applyAlignment="1" applyProtection="1">
      <alignment horizontal="right" vertical="center"/>
    </xf>
    <xf numFmtId="0" fontId="7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176" fontId="6" fillId="2" borderId="11" xfId="0" applyNumberFormat="1" applyFont="1" applyFill="1" applyBorder="1" applyAlignment="1" applyProtection="1">
      <alignment vertical="center"/>
    </xf>
    <xf numFmtId="176" fontId="6" fillId="2" borderId="7" xfId="0" applyNumberFormat="1" applyFont="1" applyFill="1" applyBorder="1" applyAlignment="1" applyProtection="1">
      <alignment vertical="center"/>
    </xf>
    <xf numFmtId="176" fontId="6" fillId="0" borderId="8" xfId="0" applyNumberFormat="1" applyFont="1" applyFill="1" applyBorder="1" applyAlignment="1" applyProtection="1">
      <alignment vertical="center"/>
    </xf>
    <xf numFmtId="176" fontId="6" fillId="0" borderId="7" xfId="0" applyNumberFormat="1" applyFont="1" applyFill="1" applyBorder="1" applyAlignment="1" applyProtection="1">
      <alignment vertical="center"/>
    </xf>
    <xf numFmtId="0" fontId="6" fillId="2" borderId="12" xfId="0" applyFont="1" applyFill="1" applyBorder="1" applyAlignment="1" applyProtection="1">
      <alignment vertical="center"/>
    </xf>
    <xf numFmtId="0" fontId="6" fillId="2" borderId="13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0" fillId="0" borderId="0" xfId="0" applyAlignment="1">
      <alignment vertical="center"/>
    </xf>
    <xf numFmtId="0" fontId="6" fillId="0" borderId="15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16" xfId="0" applyFont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/>
    </xf>
    <xf numFmtId="0" fontId="6" fillId="2" borderId="13" xfId="0" applyFont="1" applyFill="1" applyBorder="1" applyAlignment="1" applyProtection="1">
      <alignment horizontal="center" vertical="center"/>
    </xf>
    <xf numFmtId="0" fontId="6" fillId="2" borderId="17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</xf>
  </cellXfs>
  <cellStyles count="5">
    <cellStyle name="Calc Currency (0)" xfId="1"/>
    <cellStyle name="Header1" xfId="2"/>
    <cellStyle name="Header2" xfId="3"/>
    <cellStyle name="Normal_#18-Internet" xfId="4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2"/>
  <sheetData/>
  <phoneticPr fontId="4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32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25" sqref="B25"/>
    </sheetView>
  </sheetViews>
  <sheetFormatPr defaultColWidth="8.83203125" defaultRowHeight="13.2" x14ac:dyDescent="0.2"/>
  <cols>
    <col min="1" max="1" width="1.6640625" style="1" customWidth="1"/>
    <col min="2" max="2" width="21.6640625" style="1" customWidth="1"/>
    <col min="3" max="3" width="8" style="1" bestFit="1" customWidth="1"/>
    <col min="4" max="4" width="6.58203125" style="1" bestFit="1" customWidth="1"/>
    <col min="5" max="5" width="7.58203125" style="1" bestFit="1" customWidth="1"/>
    <col min="6" max="6" width="6.58203125" style="1" bestFit="1" customWidth="1"/>
    <col min="7" max="7" width="6.6640625" style="1" bestFit="1" customWidth="1"/>
    <col min="8" max="8" width="6.4140625" style="1" customWidth="1"/>
    <col min="9" max="9" width="9.08203125" style="1" customWidth="1"/>
    <col min="10" max="10" width="7.4140625" style="1" bestFit="1" customWidth="1"/>
    <col min="11" max="11" width="9" style="1" bestFit="1" customWidth="1"/>
    <col min="12" max="12" width="7.4140625" style="1" bestFit="1" customWidth="1"/>
    <col min="13" max="13" width="8.1640625" style="1" bestFit="1" customWidth="1"/>
    <col min="14" max="14" width="6.4140625" style="1" customWidth="1"/>
    <col min="15" max="15" width="9.08203125" style="1" customWidth="1"/>
    <col min="16" max="16" width="7.4140625" style="1" bestFit="1" customWidth="1"/>
    <col min="17" max="17" width="9" style="1" bestFit="1" customWidth="1"/>
    <col min="18" max="18" width="7.4140625" style="1" bestFit="1" customWidth="1"/>
    <col min="19" max="19" width="8.1640625" style="1" bestFit="1" customWidth="1"/>
    <col min="20" max="20" width="6.4140625" style="1" customWidth="1"/>
    <col min="21" max="21" width="8.1640625" style="1" customWidth="1"/>
    <col min="22" max="22" width="7.4140625" style="1" customWidth="1"/>
    <col min="23" max="23" width="8.1640625" style="1" customWidth="1"/>
    <col min="24" max="24" width="7.4140625" style="1" customWidth="1"/>
    <col min="25" max="25" width="8.1640625" style="1" customWidth="1"/>
    <col min="26" max="26" width="7.4140625" style="1" customWidth="1"/>
    <col min="27" max="16384" width="8.83203125" style="1"/>
  </cols>
  <sheetData>
    <row r="1" spans="2:32" ht="23.4" x14ac:dyDescent="0.2">
      <c r="B1" s="33" t="s">
        <v>28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2:32" x14ac:dyDescent="0.2">
      <c r="B2" s="2"/>
      <c r="C2" s="3"/>
      <c r="D2" s="3"/>
      <c r="H2" s="4"/>
      <c r="I2" s="3"/>
      <c r="J2" s="3"/>
      <c r="O2" s="3"/>
      <c r="P2" s="3"/>
      <c r="T2" s="22"/>
      <c r="Z2" s="22" t="s">
        <v>22</v>
      </c>
      <c r="AE2" s="21"/>
      <c r="AF2" s="22"/>
    </row>
    <row r="3" spans="2:32" ht="4.5" customHeight="1" thickBot="1" x14ac:dyDescent="0.25">
      <c r="B3" s="5"/>
      <c r="C3" s="6"/>
      <c r="D3" s="6"/>
      <c r="E3" s="5"/>
      <c r="F3" s="6"/>
      <c r="G3" s="6"/>
      <c r="H3" s="6"/>
      <c r="I3" s="6"/>
      <c r="J3" s="6"/>
      <c r="K3" s="5"/>
      <c r="L3" s="6"/>
      <c r="M3" s="6"/>
      <c r="N3" s="6"/>
      <c r="O3" s="6"/>
      <c r="P3" s="6"/>
      <c r="Q3" s="5"/>
      <c r="R3" s="6"/>
      <c r="S3" s="6"/>
      <c r="T3" s="6"/>
    </row>
    <row r="4" spans="2:32" ht="16.5" customHeight="1" x14ac:dyDescent="0.2">
      <c r="B4" s="35" t="s">
        <v>21</v>
      </c>
      <c r="C4" s="40" t="s">
        <v>37</v>
      </c>
      <c r="D4" s="41"/>
      <c r="E4" s="41"/>
      <c r="F4" s="41"/>
      <c r="G4" s="41"/>
      <c r="H4" s="41"/>
      <c r="I4" s="31"/>
      <c r="J4" s="32"/>
      <c r="K4" s="41">
        <v>22</v>
      </c>
      <c r="L4" s="41"/>
      <c r="M4" s="32"/>
      <c r="N4" s="32"/>
      <c r="O4" s="40">
        <v>27</v>
      </c>
      <c r="P4" s="41"/>
      <c r="Q4" s="41"/>
      <c r="R4" s="41"/>
      <c r="S4" s="41"/>
      <c r="T4" s="42"/>
      <c r="U4" s="40" t="s">
        <v>36</v>
      </c>
      <c r="V4" s="41"/>
      <c r="W4" s="41"/>
      <c r="X4" s="41"/>
      <c r="Y4" s="41"/>
      <c r="Z4" s="41"/>
    </row>
    <row r="5" spans="2:32" ht="16.5" customHeight="1" x14ac:dyDescent="0.2">
      <c r="B5" s="36"/>
      <c r="C5" s="38" t="s">
        <v>23</v>
      </c>
      <c r="D5" s="39"/>
      <c r="E5" s="38" t="s">
        <v>24</v>
      </c>
      <c r="F5" s="39"/>
      <c r="G5" s="38" t="s">
        <v>29</v>
      </c>
      <c r="H5" s="43"/>
      <c r="I5" s="38" t="s">
        <v>23</v>
      </c>
      <c r="J5" s="39"/>
      <c r="K5" s="38" t="s">
        <v>24</v>
      </c>
      <c r="L5" s="39"/>
      <c r="M5" s="38" t="s">
        <v>29</v>
      </c>
      <c r="N5" s="43"/>
      <c r="O5" s="38" t="s">
        <v>39</v>
      </c>
      <c r="P5" s="39"/>
      <c r="Q5" s="38" t="s">
        <v>40</v>
      </c>
      <c r="R5" s="39"/>
      <c r="S5" s="38" t="s">
        <v>41</v>
      </c>
      <c r="T5" s="39"/>
      <c r="U5" s="38" t="s">
        <v>23</v>
      </c>
      <c r="V5" s="39"/>
      <c r="W5" s="38" t="s">
        <v>24</v>
      </c>
      <c r="X5" s="39"/>
      <c r="Y5" s="38" t="s">
        <v>25</v>
      </c>
      <c r="Z5" s="43"/>
    </row>
    <row r="6" spans="2:32" ht="16.5" customHeight="1" x14ac:dyDescent="0.2">
      <c r="B6" s="37"/>
      <c r="C6" s="12" t="s">
        <v>26</v>
      </c>
      <c r="D6" s="12" t="s">
        <v>27</v>
      </c>
      <c r="E6" s="12" t="s">
        <v>26</v>
      </c>
      <c r="F6" s="12" t="s">
        <v>27</v>
      </c>
      <c r="G6" s="12" t="s">
        <v>26</v>
      </c>
      <c r="H6" s="11" t="s">
        <v>27</v>
      </c>
      <c r="I6" s="12" t="s">
        <v>26</v>
      </c>
      <c r="J6" s="12" t="s">
        <v>27</v>
      </c>
      <c r="K6" s="12" t="s">
        <v>26</v>
      </c>
      <c r="L6" s="12" t="s">
        <v>27</v>
      </c>
      <c r="M6" s="12" t="s">
        <v>26</v>
      </c>
      <c r="N6" s="11" t="s">
        <v>27</v>
      </c>
      <c r="O6" s="12" t="s">
        <v>42</v>
      </c>
      <c r="P6" s="12" t="s">
        <v>43</v>
      </c>
      <c r="Q6" s="12" t="s">
        <v>42</v>
      </c>
      <c r="R6" s="12" t="s">
        <v>43</v>
      </c>
      <c r="S6" s="12" t="s">
        <v>42</v>
      </c>
      <c r="T6" s="11" t="s">
        <v>43</v>
      </c>
      <c r="U6" s="12" t="s">
        <v>26</v>
      </c>
      <c r="V6" s="12" t="s">
        <v>27</v>
      </c>
      <c r="W6" s="12" t="s">
        <v>38</v>
      </c>
      <c r="X6" s="12" t="s">
        <v>27</v>
      </c>
      <c r="Y6" s="12" t="s">
        <v>26</v>
      </c>
      <c r="Z6" s="11" t="s">
        <v>27</v>
      </c>
    </row>
    <row r="7" spans="2:32" ht="16.5" customHeight="1" x14ac:dyDescent="0.2">
      <c r="B7" s="8" t="s">
        <v>30</v>
      </c>
      <c r="C7" s="13">
        <v>179275</v>
      </c>
      <c r="D7" s="14">
        <f>SUM(D8:D9)</f>
        <v>100</v>
      </c>
      <c r="E7" s="13">
        <v>160569</v>
      </c>
      <c r="F7" s="14">
        <f>SUM(F8:F9)</f>
        <v>100.00000000000001</v>
      </c>
      <c r="G7" s="13">
        <v>18706</v>
      </c>
      <c r="H7" s="14">
        <f>SUM(H8:H9)</f>
        <v>100</v>
      </c>
      <c r="I7" s="23">
        <v>182456</v>
      </c>
      <c r="J7" s="14">
        <v>100</v>
      </c>
      <c r="K7" s="23" t="s">
        <v>34</v>
      </c>
      <c r="L7" s="14">
        <v>100</v>
      </c>
      <c r="M7" s="23" t="s">
        <v>35</v>
      </c>
      <c r="N7" s="14">
        <v>100</v>
      </c>
      <c r="O7" s="23">
        <v>187926</v>
      </c>
      <c r="P7" s="14">
        <v>100</v>
      </c>
      <c r="Q7" s="23" t="s">
        <v>47</v>
      </c>
      <c r="R7" s="14">
        <v>100</v>
      </c>
      <c r="S7" s="23" t="s">
        <v>44</v>
      </c>
      <c r="T7" s="14">
        <v>100</v>
      </c>
      <c r="U7" s="23">
        <v>188359</v>
      </c>
      <c r="V7" s="14">
        <v>100</v>
      </c>
      <c r="W7" s="13" t="s">
        <v>48</v>
      </c>
      <c r="X7" s="14">
        <v>100</v>
      </c>
      <c r="Y7" s="23" t="s">
        <v>49</v>
      </c>
      <c r="Z7" s="14">
        <v>100</v>
      </c>
    </row>
    <row r="8" spans="2:32" ht="16.5" customHeight="1" x14ac:dyDescent="0.2">
      <c r="B8" s="8" t="s">
        <v>19</v>
      </c>
      <c r="C8" s="13">
        <v>131292</v>
      </c>
      <c r="D8" s="14">
        <f>C8/C7*100</f>
        <v>73.234974201645514</v>
      </c>
      <c r="E8" s="13">
        <v>119207</v>
      </c>
      <c r="F8" s="14">
        <f>E8/E7*100</f>
        <v>74.240357727830414</v>
      </c>
      <c r="G8" s="13">
        <v>12085</v>
      </c>
      <c r="H8" s="14">
        <f>G8/G7*100</f>
        <v>64.60493959157489</v>
      </c>
      <c r="I8" s="13">
        <v>128596</v>
      </c>
      <c r="J8" s="14">
        <v>70.5</v>
      </c>
      <c r="K8" s="13">
        <v>117479</v>
      </c>
      <c r="L8" s="14">
        <v>71.3</v>
      </c>
      <c r="M8" s="13">
        <v>11117</v>
      </c>
      <c r="N8" s="14">
        <v>63.2</v>
      </c>
      <c r="O8" s="13">
        <v>133855</v>
      </c>
      <c r="P8" s="14">
        <v>71.2</v>
      </c>
      <c r="Q8" s="13">
        <v>122377</v>
      </c>
      <c r="R8" s="14">
        <v>71.8</v>
      </c>
      <c r="S8" s="13">
        <v>11478</v>
      </c>
      <c r="T8" s="14">
        <v>66</v>
      </c>
      <c r="U8" s="13">
        <v>130077</v>
      </c>
      <c r="V8" s="14">
        <f>U8/U7*100</f>
        <v>69.058022181047889</v>
      </c>
      <c r="W8" s="13">
        <v>119622</v>
      </c>
      <c r="X8" s="14">
        <f>W8/171993*100</f>
        <v>69.550504962411267</v>
      </c>
      <c r="Y8" s="13">
        <v>10455</v>
      </c>
      <c r="Z8" s="14">
        <f>Y8/16366*100</f>
        <v>63.882439203226205</v>
      </c>
    </row>
    <row r="9" spans="2:32" ht="16.5" customHeight="1" x14ac:dyDescent="0.2">
      <c r="B9" s="8" t="s">
        <v>20</v>
      </c>
      <c r="C9" s="13">
        <v>47983</v>
      </c>
      <c r="D9" s="14">
        <f>C9/C7*100</f>
        <v>26.765025798354486</v>
      </c>
      <c r="E9" s="13">
        <v>41362</v>
      </c>
      <c r="F9" s="14">
        <f>E9/E7*100</f>
        <v>25.759642272169597</v>
      </c>
      <c r="G9" s="13">
        <v>6621</v>
      </c>
      <c r="H9" s="14">
        <f>G9/G7*100</f>
        <v>35.395060408425103</v>
      </c>
      <c r="I9" s="13">
        <v>47598</v>
      </c>
      <c r="J9" s="14">
        <v>26.1</v>
      </c>
      <c r="K9" s="13">
        <v>41692</v>
      </c>
      <c r="L9" s="14">
        <v>25.3</v>
      </c>
      <c r="M9" s="13">
        <v>5906</v>
      </c>
      <c r="N9" s="14">
        <v>33.6</v>
      </c>
      <c r="O9" s="13">
        <v>50215</v>
      </c>
      <c r="P9" s="14">
        <v>26.7</v>
      </c>
      <c r="Q9" s="13">
        <v>44541</v>
      </c>
      <c r="R9" s="14">
        <v>26.1</v>
      </c>
      <c r="S9" s="13">
        <v>5674</v>
      </c>
      <c r="T9" s="14">
        <v>32.6</v>
      </c>
      <c r="U9" s="23">
        <v>51574</v>
      </c>
      <c r="V9" s="14">
        <f>U9/U8*100</f>
        <v>39.64882338922331</v>
      </c>
      <c r="W9" s="23">
        <v>46058</v>
      </c>
      <c r="X9" s="14">
        <f>W9/171993*100</f>
        <v>26.778996819638007</v>
      </c>
      <c r="Y9" s="23">
        <v>5516</v>
      </c>
      <c r="Z9" s="14">
        <f>Y9/16366*100</f>
        <v>33.704020530367835</v>
      </c>
    </row>
    <row r="10" spans="2:32" s="19" customFormat="1" ht="16.5" customHeight="1" x14ac:dyDescent="0.2">
      <c r="B10" s="26"/>
      <c r="C10" s="20"/>
      <c r="D10" s="27">
        <v>100</v>
      </c>
      <c r="E10" s="20"/>
      <c r="F10" s="27">
        <v>100</v>
      </c>
      <c r="G10" s="20"/>
      <c r="H10" s="27">
        <v>100</v>
      </c>
      <c r="I10" s="20"/>
      <c r="J10" s="27">
        <v>100</v>
      </c>
      <c r="K10" s="20"/>
      <c r="L10" s="27">
        <v>100</v>
      </c>
      <c r="M10" s="20"/>
      <c r="N10" s="27">
        <v>100</v>
      </c>
      <c r="O10" s="20"/>
      <c r="P10" s="27">
        <v>100</v>
      </c>
      <c r="Q10" s="20"/>
      <c r="R10" s="27">
        <v>100</v>
      </c>
      <c r="S10" s="20"/>
      <c r="T10" s="27">
        <v>100</v>
      </c>
      <c r="U10" s="20"/>
      <c r="V10" s="27">
        <v>100</v>
      </c>
      <c r="W10" s="20"/>
      <c r="X10" s="27">
        <v>100</v>
      </c>
      <c r="Y10" s="20"/>
      <c r="Z10" s="27">
        <v>100</v>
      </c>
    </row>
    <row r="11" spans="2:32" s="19" customFormat="1" ht="16.5" customHeight="1" x14ac:dyDescent="0.2">
      <c r="B11" s="9" t="s">
        <v>0</v>
      </c>
      <c r="C11" s="13">
        <v>46164</v>
      </c>
      <c r="D11" s="28">
        <f t="shared" ref="D11:D29" si="0">C11/$C$9*100</f>
        <v>96.209074047058323</v>
      </c>
      <c r="E11" s="13">
        <v>39979</v>
      </c>
      <c r="F11" s="28">
        <f t="shared" ref="F11:F29" si="1">E11/$E$9*100</f>
        <v>96.656351240268847</v>
      </c>
      <c r="G11" s="13">
        <v>6185</v>
      </c>
      <c r="H11" s="28">
        <f t="shared" ref="H11:H29" si="2">G11/$G$9*100</f>
        <v>93.41489201027035</v>
      </c>
      <c r="I11" s="13">
        <v>46173</v>
      </c>
      <c r="J11" s="28">
        <f>I11/$I$9*100</f>
        <v>97.006176730114717</v>
      </c>
      <c r="K11" s="13">
        <v>40543</v>
      </c>
      <c r="L11" s="28">
        <f>K11/$K$9*100</f>
        <v>97.244075602033959</v>
      </c>
      <c r="M11" s="13">
        <v>5630</v>
      </c>
      <c r="N11" s="28">
        <f>M11/$M$9*100</f>
        <v>95.32678631899762</v>
      </c>
      <c r="O11" s="13">
        <v>48309</v>
      </c>
      <c r="P11" s="28">
        <f>O11/$O$9*100</f>
        <v>96.204321417903017</v>
      </c>
      <c r="Q11" s="13">
        <v>42871</v>
      </c>
      <c r="R11" s="28">
        <f>Q11/$Q$9*100</f>
        <v>96.250645472710545</v>
      </c>
      <c r="S11" s="13">
        <v>5438</v>
      </c>
      <c r="T11" s="28">
        <f>S11/$S$9*100</f>
        <v>95.840676771237227</v>
      </c>
      <c r="U11" s="13">
        <v>51237</v>
      </c>
      <c r="V11" s="28">
        <f>U11/52756*100</f>
        <v>97.120706649480624</v>
      </c>
      <c r="W11" s="13">
        <v>45915</v>
      </c>
      <c r="X11" s="28">
        <f>W11/47158*100</f>
        <v>97.364179990669669</v>
      </c>
      <c r="Y11" s="13">
        <v>5322</v>
      </c>
      <c r="Z11" s="28">
        <f>Y11/5598*100</f>
        <v>95.069667738478032</v>
      </c>
    </row>
    <row r="12" spans="2:32" ht="16.5" customHeight="1" x14ac:dyDescent="0.2">
      <c r="B12" s="9" t="s">
        <v>1</v>
      </c>
      <c r="C12" s="13">
        <v>4447</v>
      </c>
      <c r="D12" s="15">
        <f t="shared" si="0"/>
        <v>9.2678657024362803</v>
      </c>
      <c r="E12" s="13">
        <v>4119</v>
      </c>
      <c r="F12" s="15">
        <f t="shared" si="1"/>
        <v>9.9584159373337844</v>
      </c>
      <c r="G12" s="13">
        <v>328</v>
      </c>
      <c r="H12" s="15">
        <f t="shared" si="2"/>
        <v>4.9539344509892764</v>
      </c>
      <c r="I12" s="13">
        <v>4808</v>
      </c>
      <c r="J12" s="15">
        <f>I12/$I$9*100</f>
        <v>10.101264759023488</v>
      </c>
      <c r="K12" s="13">
        <v>4566</v>
      </c>
      <c r="L12" s="15">
        <f>K12/$K$9*100</f>
        <v>10.95174134126451</v>
      </c>
      <c r="M12" s="13">
        <v>242</v>
      </c>
      <c r="N12" s="15">
        <f>M12/$M$9*100</f>
        <v>4.0975279376904847</v>
      </c>
      <c r="O12" s="13">
        <v>5234</v>
      </c>
      <c r="P12" s="15">
        <f>O12/$O$9*100</f>
        <v>10.423180324604202</v>
      </c>
      <c r="Q12" s="13">
        <v>4974</v>
      </c>
      <c r="R12" s="15">
        <f>Q12/$Q$9*100</f>
        <v>11.167239172896881</v>
      </c>
      <c r="S12" s="13">
        <v>260</v>
      </c>
      <c r="T12" s="15">
        <f>S12/$S$9*100</f>
        <v>4.5823052520267886</v>
      </c>
      <c r="U12" s="13">
        <v>5530</v>
      </c>
      <c r="V12" s="15">
        <f>U12/52756*100</f>
        <v>10.482220031844719</v>
      </c>
      <c r="W12" s="13">
        <v>5293</v>
      </c>
      <c r="X12" s="15">
        <f>W12/47158*100</f>
        <v>11.223970482208745</v>
      </c>
      <c r="Y12" s="13">
        <v>237</v>
      </c>
      <c r="Z12" s="15">
        <f>Y12/5598*100</f>
        <v>4.2336548767416939</v>
      </c>
    </row>
    <row r="13" spans="2:32" ht="16.5" customHeight="1" x14ac:dyDescent="0.2">
      <c r="B13" s="9" t="s">
        <v>2</v>
      </c>
      <c r="C13" s="13">
        <v>2567</v>
      </c>
      <c r="D13" s="15">
        <f t="shared" si="0"/>
        <v>5.3498113915345016</v>
      </c>
      <c r="E13" s="13">
        <v>2019</v>
      </c>
      <c r="F13" s="15">
        <f t="shared" si="1"/>
        <v>4.8812920071563273</v>
      </c>
      <c r="G13" s="13">
        <v>548</v>
      </c>
      <c r="H13" s="15">
        <f t="shared" si="2"/>
        <v>8.276695363238181</v>
      </c>
      <c r="I13" s="13">
        <v>2451</v>
      </c>
      <c r="J13" s="15">
        <f t="shared" ref="J13:J29" si="3">I13/$I$9*100</f>
        <v>5.1493760242026978</v>
      </c>
      <c r="K13" s="13">
        <v>2073</v>
      </c>
      <c r="L13" s="15">
        <f t="shared" ref="L13:L29" si="4">K13/$K$9*100</f>
        <v>4.9721769164348073</v>
      </c>
      <c r="M13" s="13">
        <v>378</v>
      </c>
      <c r="N13" s="15">
        <f>M13/$M$9*100</f>
        <v>6.4002709109380289</v>
      </c>
      <c r="O13" s="13">
        <v>2554</v>
      </c>
      <c r="P13" s="15">
        <f>O13/$O$9*100</f>
        <v>5.0861296425370908</v>
      </c>
      <c r="Q13" s="13">
        <v>2158</v>
      </c>
      <c r="R13" s="15">
        <f>Q13/$Q$9*100</f>
        <v>4.8449742933477022</v>
      </c>
      <c r="S13" s="13">
        <v>396</v>
      </c>
      <c r="T13" s="15">
        <f>S13/$S$9*100</f>
        <v>6.979203383856186</v>
      </c>
      <c r="U13" s="13">
        <v>2764</v>
      </c>
      <c r="V13" s="15">
        <f>U13/52756*100</f>
        <v>5.2392144969292591</v>
      </c>
      <c r="W13" s="13">
        <v>2299</v>
      </c>
      <c r="X13" s="15">
        <f>W13/47158*100</f>
        <v>4.8751007252215954</v>
      </c>
      <c r="Y13" s="13">
        <v>465</v>
      </c>
      <c r="Z13" s="15">
        <f>Y13/5598*100</f>
        <v>8.3065380493033221</v>
      </c>
    </row>
    <row r="14" spans="2:32" ht="16.5" customHeight="1" x14ac:dyDescent="0.2">
      <c r="B14" s="9" t="s">
        <v>3</v>
      </c>
      <c r="C14" s="13">
        <v>1869</v>
      </c>
      <c r="D14" s="15">
        <f t="shared" si="0"/>
        <v>3.8951295250401183</v>
      </c>
      <c r="E14" s="13">
        <v>1588</v>
      </c>
      <c r="F14" s="15">
        <f t="shared" si="1"/>
        <v>3.8392727624389535</v>
      </c>
      <c r="G14" s="13">
        <v>281</v>
      </c>
      <c r="H14" s="15">
        <f t="shared" si="2"/>
        <v>4.2440718924633742</v>
      </c>
      <c r="I14" s="13">
        <v>3494</v>
      </c>
      <c r="J14" s="15">
        <f t="shared" si="3"/>
        <v>7.3406445648976844</v>
      </c>
      <c r="K14" s="13">
        <v>3024</v>
      </c>
      <c r="L14" s="15">
        <f t="shared" si="4"/>
        <v>7.2531900604432504</v>
      </c>
      <c r="M14" s="13">
        <v>470</v>
      </c>
      <c r="N14" s="15">
        <f t="shared" ref="N14:N29" si="5">M14/$M$9*100</f>
        <v>7.9580088046054858</v>
      </c>
      <c r="O14" s="13">
        <v>3670</v>
      </c>
      <c r="P14" s="15">
        <f t="shared" ref="P14:P21" si="6">O14/$O$9*100</f>
        <v>7.3085731355172756</v>
      </c>
      <c r="Q14" s="13">
        <v>3149</v>
      </c>
      <c r="R14" s="15">
        <f>Q14/$Q$9*100</f>
        <v>7.0698906625356415</v>
      </c>
      <c r="S14" s="13">
        <v>521</v>
      </c>
      <c r="T14" s="15">
        <f t="shared" ref="T14:T23" si="7">S14/$S$9*100</f>
        <v>9.1822347550229111</v>
      </c>
      <c r="U14" s="13">
        <v>4226</v>
      </c>
      <c r="V14" s="15">
        <f t="shared" ref="V14:V21" si="8">U14/52756*100</f>
        <v>8.0104632648419134</v>
      </c>
      <c r="W14" s="13">
        <v>3620</v>
      </c>
      <c r="X14" s="15">
        <f t="shared" ref="X14:X21" si="9">W14/47158*100</f>
        <v>7.6763221510666266</v>
      </c>
      <c r="Y14" s="13">
        <v>606</v>
      </c>
      <c r="Z14" s="15">
        <f t="shared" ref="Z14:Z21" si="10">Y14/5598*100</f>
        <v>10.82529474812433</v>
      </c>
    </row>
    <row r="15" spans="2:32" ht="16.5" customHeight="1" x14ac:dyDescent="0.2">
      <c r="B15" s="9" t="s">
        <v>4</v>
      </c>
      <c r="C15" s="13">
        <v>1925</v>
      </c>
      <c r="D15" s="15">
        <f t="shared" si="0"/>
        <v>4.0118375257903844</v>
      </c>
      <c r="E15" s="13">
        <v>1506</v>
      </c>
      <c r="F15" s="15">
        <f t="shared" si="1"/>
        <v>3.6410231613558337</v>
      </c>
      <c r="G15" s="13">
        <v>419</v>
      </c>
      <c r="H15" s="15">
        <f t="shared" si="2"/>
        <v>6.3283491919649606</v>
      </c>
      <c r="I15" s="13">
        <v>1993</v>
      </c>
      <c r="J15" s="15">
        <f t="shared" si="3"/>
        <v>4.1871507206185132</v>
      </c>
      <c r="K15" s="13">
        <v>1581</v>
      </c>
      <c r="L15" s="15">
        <f t="shared" si="4"/>
        <v>3.7920944066007864</v>
      </c>
      <c r="M15" s="13">
        <v>412</v>
      </c>
      <c r="N15" s="15">
        <f t="shared" si="5"/>
        <v>6.9759566542499147</v>
      </c>
      <c r="O15" s="13">
        <v>2057</v>
      </c>
      <c r="P15" s="15">
        <f t="shared" si="6"/>
        <v>4.096385542168675</v>
      </c>
      <c r="Q15" s="13">
        <v>1662</v>
      </c>
      <c r="R15" s="15">
        <f t="shared" ref="R15:R23" si="11">Q15/$Q$9*100</f>
        <v>3.7313935475180173</v>
      </c>
      <c r="S15" s="13">
        <v>395</v>
      </c>
      <c r="T15" s="15">
        <f t="shared" si="7"/>
        <v>6.9615791328868522</v>
      </c>
      <c r="U15" s="13">
        <v>2067</v>
      </c>
      <c r="V15" s="15">
        <f t="shared" si="8"/>
        <v>3.9180377587383428</v>
      </c>
      <c r="W15" s="13">
        <v>1758</v>
      </c>
      <c r="X15" s="15">
        <f t="shared" si="9"/>
        <v>3.7278934645235164</v>
      </c>
      <c r="Y15" s="13">
        <v>309</v>
      </c>
      <c r="Z15" s="15">
        <f t="shared" si="10"/>
        <v>5.519828510182208</v>
      </c>
    </row>
    <row r="16" spans="2:32" ht="16.5" customHeight="1" x14ac:dyDescent="0.2">
      <c r="B16" s="9" t="s">
        <v>5</v>
      </c>
      <c r="C16" s="13">
        <v>6935</v>
      </c>
      <c r="D16" s="15">
        <f t="shared" si="0"/>
        <v>14.453035450055227</v>
      </c>
      <c r="E16" s="13">
        <v>5695</v>
      </c>
      <c r="F16" s="15">
        <f t="shared" si="1"/>
        <v>13.768676563028867</v>
      </c>
      <c r="G16" s="13">
        <v>1240</v>
      </c>
      <c r="H16" s="15">
        <f t="shared" si="2"/>
        <v>18.728288778130192</v>
      </c>
      <c r="I16" s="13">
        <v>7257</v>
      </c>
      <c r="J16" s="15">
        <f t="shared" si="3"/>
        <v>15.246438926005295</v>
      </c>
      <c r="K16" s="13">
        <v>6024</v>
      </c>
      <c r="L16" s="15">
        <f t="shared" si="4"/>
        <v>14.448815120406794</v>
      </c>
      <c r="M16" s="13">
        <v>1233</v>
      </c>
      <c r="N16" s="15">
        <f t="shared" si="5"/>
        <v>20.877074161869285</v>
      </c>
      <c r="O16" s="13">
        <v>7398</v>
      </c>
      <c r="P16" s="15">
        <f t="shared" si="6"/>
        <v>14.732649606691229</v>
      </c>
      <c r="Q16" s="13">
        <v>6273</v>
      </c>
      <c r="R16" s="15">
        <f t="shared" si="11"/>
        <v>14.083653263285512</v>
      </c>
      <c r="S16" s="13">
        <v>1125</v>
      </c>
      <c r="T16" s="15">
        <f t="shared" si="7"/>
        <v>19.827282340500531</v>
      </c>
      <c r="U16" s="13">
        <v>7258</v>
      </c>
      <c r="V16" s="15">
        <f t="shared" si="8"/>
        <v>13.757676851922056</v>
      </c>
      <c r="W16" s="13">
        <v>6296</v>
      </c>
      <c r="X16" s="15">
        <f t="shared" si="9"/>
        <v>13.350863056109249</v>
      </c>
      <c r="Y16" s="13">
        <v>962</v>
      </c>
      <c r="Z16" s="15">
        <f t="shared" si="10"/>
        <v>17.184708824580209</v>
      </c>
    </row>
    <row r="17" spans="2:26" ht="16.5" customHeight="1" x14ac:dyDescent="0.2">
      <c r="B17" s="9" t="s">
        <v>6</v>
      </c>
      <c r="C17" s="13">
        <v>6858</v>
      </c>
      <c r="D17" s="15">
        <f t="shared" si="0"/>
        <v>14.292561949023613</v>
      </c>
      <c r="E17" s="13">
        <v>6212</v>
      </c>
      <c r="F17" s="15">
        <f t="shared" si="1"/>
        <v>15.018616121077317</v>
      </c>
      <c r="G17" s="13">
        <v>646</v>
      </c>
      <c r="H17" s="15">
        <f t="shared" si="2"/>
        <v>9.756834315058148</v>
      </c>
      <c r="I17" s="13">
        <v>7069</v>
      </c>
      <c r="J17" s="15">
        <f t="shared" si="3"/>
        <v>14.85146434724148</v>
      </c>
      <c r="K17" s="13">
        <v>6367</v>
      </c>
      <c r="L17" s="15">
        <f t="shared" si="4"/>
        <v>15.271514918929292</v>
      </c>
      <c r="M17" s="13">
        <v>702</v>
      </c>
      <c r="N17" s="15">
        <f t="shared" si="5"/>
        <v>11.886217406027768</v>
      </c>
      <c r="O17" s="13">
        <v>7222</v>
      </c>
      <c r="P17" s="15">
        <f t="shared" si="6"/>
        <v>14.382156726077866</v>
      </c>
      <c r="Q17" s="13">
        <v>6568</v>
      </c>
      <c r="R17" s="15">
        <f t="shared" si="11"/>
        <v>14.745964392357603</v>
      </c>
      <c r="S17" s="13">
        <v>654</v>
      </c>
      <c r="T17" s="15">
        <f t="shared" si="7"/>
        <v>11.526260133944307</v>
      </c>
      <c r="U17" s="13">
        <v>7315</v>
      </c>
      <c r="V17" s="15">
        <f t="shared" si="8"/>
        <v>13.865721434528774</v>
      </c>
      <c r="W17" s="13">
        <v>6707</v>
      </c>
      <c r="X17" s="15">
        <f t="shared" si="9"/>
        <v>14.222401289282837</v>
      </c>
      <c r="Y17" s="13">
        <v>608</v>
      </c>
      <c r="Z17" s="15">
        <f t="shared" si="10"/>
        <v>10.861021793497677</v>
      </c>
    </row>
    <row r="18" spans="2:26" ht="16.5" customHeight="1" x14ac:dyDescent="0.2">
      <c r="B18" s="9" t="s">
        <v>7</v>
      </c>
      <c r="C18" s="13">
        <v>3117</v>
      </c>
      <c r="D18" s="15">
        <f t="shared" si="0"/>
        <v>6.4960506846174688</v>
      </c>
      <c r="E18" s="13">
        <v>2801</v>
      </c>
      <c r="F18" s="15">
        <f t="shared" si="1"/>
        <v>6.7719162516319322</v>
      </c>
      <c r="G18" s="13">
        <v>316</v>
      </c>
      <c r="H18" s="15">
        <f t="shared" si="2"/>
        <v>4.7726929466847912</v>
      </c>
      <c r="I18" s="13">
        <v>3127</v>
      </c>
      <c r="J18" s="15">
        <f t="shared" si="3"/>
        <v>6.5696037648640697</v>
      </c>
      <c r="K18" s="13">
        <v>2810</v>
      </c>
      <c r="L18" s="15">
        <f t="shared" si="4"/>
        <v>6.7399021394991845</v>
      </c>
      <c r="M18" s="13">
        <v>317</v>
      </c>
      <c r="N18" s="15">
        <f t="shared" si="5"/>
        <v>5.3674229597019982</v>
      </c>
      <c r="O18" s="13">
        <v>4299</v>
      </c>
      <c r="P18" s="15">
        <f t="shared" si="6"/>
        <v>8.5611868963457134</v>
      </c>
      <c r="Q18" s="13">
        <v>3888</v>
      </c>
      <c r="R18" s="15">
        <f t="shared" si="11"/>
        <v>8.7290361689230149</v>
      </c>
      <c r="S18" s="13">
        <v>411</v>
      </c>
      <c r="T18" s="15">
        <f t="shared" si="7"/>
        <v>7.2435671483961936</v>
      </c>
      <c r="U18" s="13">
        <v>4248</v>
      </c>
      <c r="V18" s="15">
        <f t="shared" si="8"/>
        <v>8.0521646826901208</v>
      </c>
      <c r="W18" s="13">
        <v>3869</v>
      </c>
      <c r="X18" s="15">
        <f t="shared" si="9"/>
        <v>8.204334365325078</v>
      </c>
      <c r="Y18" s="13">
        <v>379</v>
      </c>
      <c r="Z18" s="15">
        <f t="shared" si="10"/>
        <v>6.7702750982493747</v>
      </c>
    </row>
    <row r="19" spans="2:26" ht="16.5" customHeight="1" x14ac:dyDescent="0.2">
      <c r="B19" s="9" t="s">
        <v>8</v>
      </c>
      <c r="C19" s="13">
        <v>2201</v>
      </c>
      <c r="D19" s="15">
        <f t="shared" si="0"/>
        <v>4.5870412437738368</v>
      </c>
      <c r="E19" s="13">
        <v>1903</v>
      </c>
      <c r="F19" s="15">
        <f t="shared" si="1"/>
        <v>4.6008413519655722</v>
      </c>
      <c r="G19" s="13">
        <v>298</v>
      </c>
      <c r="H19" s="15">
        <f t="shared" si="2"/>
        <v>4.5008306902280619</v>
      </c>
      <c r="I19" s="13">
        <v>2431</v>
      </c>
      <c r="J19" s="15">
        <f t="shared" si="3"/>
        <v>5.1073574519937814</v>
      </c>
      <c r="K19" s="13">
        <v>2101</v>
      </c>
      <c r="L19" s="15">
        <f t="shared" si="4"/>
        <v>5.0393360836611345</v>
      </c>
      <c r="M19" s="13">
        <v>330</v>
      </c>
      <c r="N19" s="15">
        <f t="shared" si="5"/>
        <v>5.5875380968506603</v>
      </c>
      <c r="O19" s="13">
        <v>2578</v>
      </c>
      <c r="P19" s="15">
        <f t="shared" si="6"/>
        <v>5.133924126257094</v>
      </c>
      <c r="Q19" s="13">
        <v>2291</v>
      </c>
      <c r="R19" s="15">
        <f t="shared" si="11"/>
        <v>5.1435755820480011</v>
      </c>
      <c r="S19" s="13">
        <v>287</v>
      </c>
      <c r="T19" s="15">
        <f t="shared" si="7"/>
        <v>5.0581600281988015</v>
      </c>
      <c r="U19" s="13">
        <v>2560</v>
      </c>
      <c r="V19" s="15">
        <f t="shared" si="8"/>
        <v>4.8525286223367958</v>
      </c>
      <c r="W19" s="13">
        <v>2267</v>
      </c>
      <c r="X19" s="15">
        <f t="shared" si="9"/>
        <v>4.8072437338309513</v>
      </c>
      <c r="Y19" s="13">
        <v>293</v>
      </c>
      <c r="Z19" s="15">
        <f t="shared" si="10"/>
        <v>5.2340121471954273</v>
      </c>
    </row>
    <row r="20" spans="2:26" ht="16.5" customHeight="1" x14ac:dyDescent="0.2">
      <c r="B20" s="9" t="s">
        <v>9</v>
      </c>
      <c r="C20" s="13">
        <v>1539</v>
      </c>
      <c r="D20" s="15">
        <f t="shared" si="0"/>
        <v>3.2073859491903383</v>
      </c>
      <c r="E20" s="13">
        <v>1290</v>
      </c>
      <c r="F20" s="15">
        <f t="shared" si="1"/>
        <v>3.1188046999661525</v>
      </c>
      <c r="G20" s="13">
        <v>249</v>
      </c>
      <c r="H20" s="15">
        <f t="shared" si="2"/>
        <v>3.7607612143180784</v>
      </c>
      <c r="I20" s="13">
        <v>1494</v>
      </c>
      <c r="J20" s="15">
        <f t="shared" si="3"/>
        <v>3.1387873440060505</v>
      </c>
      <c r="K20" s="13">
        <v>1294</v>
      </c>
      <c r="L20" s="15">
        <f t="shared" si="4"/>
        <v>3.1037129425309411</v>
      </c>
      <c r="M20" s="13">
        <v>200</v>
      </c>
      <c r="N20" s="15">
        <f t="shared" si="5"/>
        <v>3.3863867253640363</v>
      </c>
      <c r="O20" s="13">
        <v>1520</v>
      </c>
      <c r="P20" s="15">
        <f t="shared" si="6"/>
        <v>3.0269839689335853</v>
      </c>
      <c r="Q20" s="13">
        <v>1324</v>
      </c>
      <c r="R20" s="15">
        <f t="shared" si="11"/>
        <v>2.9725421521744009</v>
      </c>
      <c r="S20" s="13">
        <v>196</v>
      </c>
      <c r="T20" s="15">
        <f t="shared" si="7"/>
        <v>3.4543531899894253</v>
      </c>
      <c r="U20" s="13">
        <v>1750</v>
      </c>
      <c r="V20" s="15">
        <f t="shared" si="8"/>
        <v>3.3171582379255438</v>
      </c>
      <c r="W20" s="13">
        <v>1582</v>
      </c>
      <c r="X20" s="15">
        <f t="shared" si="9"/>
        <v>3.3546800118749736</v>
      </c>
      <c r="Y20" s="13">
        <v>168</v>
      </c>
      <c r="Z20" s="15">
        <f t="shared" si="10"/>
        <v>3.0010718113612005</v>
      </c>
    </row>
    <row r="21" spans="2:26" ht="16.5" customHeight="1" x14ac:dyDescent="0.2">
      <c r="B21" s="9" t="s">
        <v>10</v>
      </c>
      <c r="C21" s="13">
        <v>3659</v>
      </c>
      <c r="D21" s="15">
        <f t="shared" si="0"/>
        <v>7.6256174061646833</v>
      </c>
      <c r="E21" s="13">
        <v>3318</v>
      </c>
      <c r="F21" s="15">
        <f t="shared" si="1"/>
        <v>8.0218558096803818</v>
      </c>
      <c r="G21" s="13">
        <v>341</v>
      </c>
      <c r="H21" s="15">
        <f t="shared" si="2"/>
        <v>5.1502794139858024</v>
      </c>
      <c r="I21" s="13">
        <v>3963</v>
      </c>
      <c r="J21" s="15">
        <f t="shared" si="3"/>
        <v>8.3259800831967734</v>
      </c>
      <c r="K21" s="13">
        <v>3539</v>
      </c>
      <c r="L21" s="15">
        <f t="shared" si="4"/>
        <v>8.4884390290703262</v>
      </c>
      <c r="M21" s="13">
        <v>424</v>
      </c>
      <c r="N21" s="15">
        <f t="shared" si="5"/>
        <v>7.1791398577717578</v>
      </c>
      <c r="O21" s="13">
        <v>4305</v>
      </c>
      <c r="P21" s="15">
        <f t="shared" si="6"/>
        <v>8.5731355172757144</v>
      </c>
      <c r="Q21" s="13">
        <v>3893</v>
      </c>
      <c r="R21" s="15">
        <f t="shared" si="11"/>
        <v>8.7402617812801697</v>
      </c>
      <c r="S21" s="13">
        <v>412</v>
      </c>
      <c r="T21" s="15">
        <f t="shared" si="7"/>
        <v>7.2611913993655266</v>
      </c>
      <c r="U21" s="13">
        <v>4711</v>
      </c>
      <c r="V21" s="15">
        <f t="shared" si="8"/>
        <v>8.9297899764955648</v>
      </c>
      <c r="W21" s="13">
        <v>4352</v>
      </c>
      <c r="X21" s="15">
        <f t="shared" si="9"/>
        <v>9.228550829127613</v>
      </c>
      <c r="Y21" s="13">
        <v>359</v>
      </c>
      <c r="Z21" s="15">
        <f t="shared" si="10"/>
        <v>6.4130046445158992</v>
      </c>
    </row>
    <row r="22" spans="2:26" ht="16.5" customHeight="1" x14ac:dyDescent="0.2">
      <c r="B22" s="9" t="s">
        <v>11</v>
      </c>
      <c r="C22" s="13">
        <v>1687</v>
      </c>
      <c r="D22" s="15">
        <f t="shared" si="0"/>
        <v>3.5158285226017547</v>
      </c>
      <c r="E22" s="13">
        <v>1424</v>
      </c>
      <c r="F22" s="15">
        <f t="shared" si="1"/>
        <v>3.4427735602727139</v>
      </c>
      <c r="G22" s="13">
        <v>263</v>
      </c>
      <c r="H22" s="15">
        <f t="shared" si="2"/>
        <v>3.9722096360066455</v>
      </c>
      <c r="I22" s="23" t="s">
        <v>32</v>
      </c>
      <c r="J22" s="24" t="s">
        <v>33</v>
      </c>
      <c r="K22" s="23" t="s">
        <v>33</v>
      </c>
      <c r="L22" s="24" t="s">
        <v>33</v>
      </c>
      <c r="M22" s="23" t="s">
        <v>33</v>
      </c>
      <c r="N22" s="24" t="s">
        <v>33</v>
      </c>
      <c r="O22" s="23" t="s">
        <v>45</v>
      </c>
      <c r="P22" s="24" t="s">
        <v>45</v>
      </c>
      <c r="Q22" s="23" t="s">
        <v>45</v>
      </c>
      <c r="R22" s="24" t="s">
        <v>45</v>
      </c>
      <c r="S22" s="23" t="s">
        <v>45</v>
      </c>
      <c r="T22" s="24" t="s">
        <v>45</v>
      </c>
      <c r="U22" s="23" t="s">
        <v>45</v>
      </c>
      <c r="V22" s="24" t="s">
        <v>45</v>
      </c>
      <c r="W22" s="23" t="s">
        <v>45</v>
      </c>
      <c r="X22" s="24" t="s">
        <v>45</v>
      </c>
      <c r="Y22" s="23" t="s">
        <v>45</v>
      </c>
      <c r="Z22" s="24" t="s">
        <v>45</v>
      </c>
    </row>
    <row r="23" spans="2:26" ht="16.5" customHeight="1" x14ac:dyDescent="0.2">
      <c r="B23" s="9" t="s">
        <v>12</v>
      </c>
      <c r="C23" s="13">
        <f>C11-SUM(C12:C22)</f>
        <v>9360</v>
      </c>
      <c r="D23" s="16">
        <f t="shared" si="0"/>
        <v>19.506908696830127</v>
      </c>
      <c r="E23" s="13">
        <f>E11-SUM(E12:E22)</f>
        <v>8104</v>
      </c>
      <c r="F23" s="16">
        <f t="shared" si="1"/>
        <v>19.592863014361008</v>
      </c>
      <c r="G23" s="13">
        <f>G11-SUM(G12:G22)</f>
        <v>1256</v>
      </c>
      <c r="H23" s="16">
        <f t="shared" si="2"/>
        <v>18.969944117202839</v>
      </c>
      <c r="I23" s="13">
        <f>I11-SUM(I12:I21)</f>
        <v>8086</v>
      </c>
      <c r="J23" s="16">
        <f t="shared" si="3"/>
        <v>16.988108744064874</v>
      </c>
      <c r="K23" s="13">
        <f>K11-SUM(K12:K21)</f>
        <v>7164</v>
      </c>
      <c r="L23" s="16">
        <f t="shared" si="4"/>
        <v>17.18315264319294</v>
      </c>
      <c r="M23" s="13">
        <f>M11-SUM(M12:M21)</f>
        <v>922</v>
      </c>
      <c r="N23" s="16">
        <f t="shared" si="5"/>
        <v>15.611242803928208</v>
      </c>
      <c r="O23" s="13">
        <f>O11-SUM(O12:O21)</f>
        <v>7472</v>
      </c>
      <c r="P23" s="16">
        <f t="shared" ref="P23:P29" si="12">O23/$O$9*100</f>
        <v>14.880015931494572</v>
      </c>
      <c r="Q23" s="13">
        <f>Q11-SUM(Q12:Q21)</f>
        <v>6691</v>
      </c>
      <c r="R23" s="15">
        <f t="shared" si="11"/>
        <v>15.022114456343594</v>
      </c>
      <c r="S23" s="13">
        <f>S11-SUM(S12:S21)</f>
        <v>781</v>
      </c>
      <c r="T23" s="15">
        <f t="shared" si="7"/>
        <v>13.7645400070497</v>
      </c>
      <c r="U23" s="13">
        <v>8808</v>
      </c>
      <c r="V23" s="29">
        <f t="shared" ref="V23:V29" si="13">U23/52756*100</f>
        <v>16.695731291227538</v>
      </c>
      <c r="W23" s="13">
        <v>7872</v>
      </c>
      <c r="X23" s="29">
        <f t="shared" ref="X23:X29" si="14">W23/47158*100</f>
        <v>16.69281988209848</v>
      </c>
      <c r="Y23" s="13">
        <v>936</v>
      </c>
      <c r="Z23" s="15">
        <f>Y23/5598*100</f>
        <v>16.720257234726688</v>
      </c>
    </row>
    <row r="24" spans="2:26" s="19" customFormat="1" ht="16.5" customHeight="1" x14ac:dyDescent="0.2">
      <c r="B24" s="9" t="s">
        <v>13</v>
      </c>
      <c r="C24" s="13">
        <v>1819</v>
      </c>
      <c r="D24" s="28">
        <f t="shared" si="0"/>
        <v>3.790925952941667</v>
      </c>
      <c r="E24" s="13">
        <v>1383</v>
      </c>
      <c r="F24" s="28">
        <f t="shared" si="1"/>
        <v>3.3436487597311539</v>
      </c>
      <c r="G24" s="13">
        <v>436</v>
      </c>
      <c r="H24" s="28">
        <f t="shared" si="2"/>
        <v>6.5851079897296483</v>
      </c>
      <c r="I24" s="13">
        <v>1425</v>
      </c>
      <c r="J24" s="28">
        <f t="shared" si="3"/>
        <v>2.9938232698852896</v>
      </c>
      <c r="K24" s="13">
        <v>1149</v>
      </c>
      <c r="L24" s="28">
        <f t="shared" si="4"/>
        <v>2.7559243979660368</v>
      </c>
      <c r="M24" s="13">
        <v>276</v>
      </c>
      <c r="N24" s="28">
        <f t="shared" si="5"/>
        <v>4.6732136810023706</v>
      </c>
      <c r="O24" s="13">
        <v>1906</v>
      </c>
      <c r="P24" s="28">
        <f t="shared" si="12"/>
        <v>3.7956785820969827</v>
      </c>
      <c r="Q24" s="13">
        <v>1670</v>
      </c>
      <c r="R24" s="28">
        <f>Q24/$O$9*100</f>
        <v>3.3256994921836105</v>
      </c>
      <c r="S24" s="13">
        <v>236</v>
      </c>
      <c r="T24" s="28">
        <f>S24/$O$9*100</f>
        <v>0.46997908991337245</v>
      </c>
      <c r="U24" s="13">
        <v>1519</v>
      </c>
      <c r="V24" s="30">
        <f t="shared" si="13"/>
        <v>2.8792933505193723</v>
      </c>
      <c r="W24" s="13">
        <v>1243</v>
      </c>
      <c r="X24" s="30">
        <f t="shared" si="14"/>
        <v>2.6358200093303363</v>
      </c>
      <c r="Y24" s="13">
        <v>276</v>
      </c>
      <c r="Z24" s="28">
        <f>Y24/5598*100</f>
        <v>4.930332261521972</v>
      </c>
    </row>
    <row r="25" spans="2:26" ht="16.5" customHeight="1" x14ac:dyDescent="0.2">
      <c r="B25" s="9" t="s">
        <v>14</v>
      </c>
      <c r="C25" s="13">
        <v>55</v>
      </c>
      <c r="D25" s="15">
        <f t="shared" si="0"/>
        <v>0.11462392930829668</v>
      </c>
      <c r="E25" s="13">
        <v>52</v>
      </c>
      <c r="F25" s="15">
        <f t="shared" si="1"/>
        <v>0.12571925922344179</v>
      </c>
      <c r="G25" s="13">
        <v>3</v>
      </c>
      <c r="H25" s="15">
        <f t="shared" si="2"/>
        <v>4.5310376076121435E-2</v>
      </c>
      <c r="I25" s="13">
        <v>32</v>
      </c>
      <c r="J25" s="15">
        <f t="shared" si="3"/>
        <v>6.7229715534266141E-2</v>
      </c>
      <c r="K25" s="13">
        <v>30</v>
      </c>
      <c r="L25" s="15">
        <f t="shared" si="4"/>
        <v>7.1956250599635424E-2</v>
      </c>
      <c r="M25" s="13">
        <v>2</v>
      </c>
      <c r="N25" s="15">
        <f t="shared" si="5"/>
        <v>3.3863867253640365E-2</v>
      </c>
      <c r="O25" s="13">
        <v>74</v>
      </c>
      <c r="P25" s="15">
        <f t="shared" si="12"/>
        <v>0.14736632480334563</v>
      </c>
      <c r="Q25" s="13">
        <v>73</v>
      </c>
      <c r="R25" s="15">
        <f>Q25/$Q$9*100</f>
        <v>0.1638939404144496</v>
      </c>
      <c r="S25" s="13">
        <v>1</v>
      </c>
      <c r="T25" s="15">
        <f>S25/$S$9*100</f>
        <v>1.7624250969333802E-2</v>
      </c>
      <c r="U25" s="13">
        <v>29</v>
      </c>
      <c r="V25" s="29">
        <f t="shared" si="13"/>
        <v>5.4970050799909013E-2</v>
      </c>
      <c r="W25" s="13">
        <v>29</v>
      </c>
      <c r="X25" s="29">
        <f t="shared" si="14"/>
        <v>6.149539844777132E-2</v>
      </c>
      <c r="Y25" s="23" t="s">
        <v>46</v>
      </c>
      <c r="Z25" s="24" t="s">
        <v>45</v>
      </c>
    </row>
    <row r="26" spans="2:26" ht="16.5" customHeight="1" x14ac:dyDescent="0.2">
      <c r="B26" s="9" t="s">
        <v>15</v>
      </c>
      <c r="C26" s="13">
        <v>482</v>
      </c>
      <c r="D26" s="15">
        <f t="shared" si="0"/>
        <v>1.0045224350290727</v>
      </c>
      <c r="E26" s="13">
        <v>384</v>
      </c>
      <c r="F26" s="15">
        <f t="shared" si="1"/>
        <v>0.9283883758038779</v>
      </c>
      <c r="G26" s="13">
        <v>98</v>
      </c>
      <c r="H26" s="15">
        <f t="shared" si="2"/>
        <v>1.4801389518199668</v>
      </c>
      <c r="I26" s="13">
        <v>452</v>
      </c>
      <c r="J26" s="15">
        <f t="shared" si="3"/>
        <v>0.94961973192150928</v>
      </c>
      <c r="K26" s="13">
        <v>378</v>
      </c>
      <c r="L26" s="15">
        <f t="shared" si="4"/>
        <v>0.9066487575554063</v>
      </c>
      <c r="M26" s="13">
        <v>74</v>
      </c>
      <c r="N26" s="15">
        <f t="shared" si="5"/>
        <v>1.2529630883846934</v>
      </c>
      <c r="O26" s="13">
        <v>557</v>
      </c>
      <c r="P26" s="15">
        <f t="shared" si="12"/>
        <v>1.1092303096684257</v>
      </c>
      <c r="Q26" s="13">
        <v>509</v>
      </c>
      <c r="R26" s="15">
        <f>Q26/$Q$9*100</f>
        <v>1.1427673379582857</v>
      </c>
      <c r="S26" s="13">
        <v>48</v>
      </c>
      <c r="T26" s="15">
        <f>S26/$S$9*100</f>
        <v>0.84596404652802248</v>
      </c>
      <c r="U26" s="13">
        <v>545</v>
      </c>
      <c r="V26" s="15">
        <f t="shared" si="13"/>
        <v>1.0330578512396695</v>
      </c>
      <c r="W26" s="13">
        <v>471</v>
      </c>
      <c r="X26" s="15">
        <f t="shared" si="14"/>
        <v>0.99877009203104461</v>
      </c>
      <c r="Y26" s="13">
        <v>74</v>
      </c>
      <c r="Z26" s="15">
        <f>Y26/5598*100</f>
        <v>1.3219006788138621</v>
      </c>
    </row>
    <row r="27" spans="2:26" ht="16.5" customHeight="1" x14ac:dyDescent="0.2">
      <c r="B27" s="9" t="s">
        <v>16</v>
      </c>
      <c r="C27" s="13">
        <v>461</v>
      </c>
      <c r="D27" s="15">
        <f t="shared" si="0"/>
        <v>0.96075693474772306</v>
      </c>
      <c r="E27" s="13">
        <v>237</v>
      </c>
      <c r="F27" s="15">
        <f t="shared" si="1"/>
        <v>0.57298970069145594</v>
      </c>
      <c r="G27" s="13">
        <v>224</v>
      </c>
      <c r="H27" s="15">
        <f t="shared" si="2"/>
        <v>3.3831747470170668</v>
      </c>
      <c r="I27" s="13">
        <v>391</v>
      </c>
      <c r="J27" s="15">
        <f t="shared" si="3"/>
        <v>0.82146308668431445</v>
      </c>
      <c r="K27" s="13">
        <v>250</v>
      </c>
      <c r="L27" s="15">
        <f t="shared" si="4"/>
        <v>0.59963542166362849</v>
      </c>
      <c r="M27" s="13">
        <v>141</v>
      </c>
      <c r="N27" s="15">
        <f t="shared" si="5"/>
        <v>2.3874026413816458</v>
      </c>
      <c r="O27" s="13">
        <v>406</v>
      </c>
      <c r="P27" s="15">
        <f t="shared" si="12"/>
        <v>0.80852334959673411</v>
      </c>
      <c r="Q27" s="13">
        <v>296</v>
      </c>
      <c r="R27" s="15">
        <f>Q27/$Q$9*100</f>
        <v>0.66455625154352171</v>
      </c>
      <c r="S27" s="13">
        <v>110</v>
      </c>
      <c r="T27" s="15">
        <f>S27/$S$9*100</f>
        <v>1.9386676066267186</v>
      </c>
      <c r="U27" s="13">
        <v>408</v>
      </c>
      <c r="V27" s="15">
        <f t="shared" si="13"/>
        <v>0.77337174918492679</v>
      </c>
      <c r="W27" s="13">
        <v>274</v>
      </c>
      <c r="X27" s="15">
        <f t="shared" si="14"/>
        <v>0.58102548878239102</v>
      </c>
      <c r="Y27" s="13">
        <v>134</v>
      </c>
      <c r="Z27" s="15">
        <f>Y27/5598*100</f>
        <v>2.3937120400142908</v>
      </c>
    </row>
    <row r="28" spans="2:26" ht="16.5" customHeight="1" x14ac:dyDescent="0.2">
      <c r="B28" s="9" t="s">
        <v>17</v>
      </c>
      <c r="C28" s="13">
        <v>309</v>
      </c>
      <c r="D28" s="15">
        <f t="shared" si="0"/>
        <v>0.64397807556843045</v>
      </c>
      <c r="E28" s="13">
        <v>233</v>
      </c>
      <c r="F28" s="15">
        <f t="shared" si="1"/>
        <v>0.56331898844349892</v>
      </c>
      <c r="G28" s="13">
        <v>76</v>
      </c>
      <c r="H28" s="15">
        <f t="shared" si="2"/>
        <v>1.1478628605950763</v>
      </c>
      <c r="I28" s="13">
        <v>210</v>
      </c>
      <c r="J28" s="15">
        <f t="shared" si="3"/>
        <v>0.44119500819362162</v>
      </c>
      <c r="K28" s="13">
        <v>163</v>
      </c>
      <c r="L28" s="15">
        <f t="shared" si="4"/>
        <v>0.39096229492468582</v>
      </c>
      <c r="M28" s="13">
        <v>47</v>
      </c>
      <c r="N28" s="15">
        <f t="shared" si="5"/>
        <v>0.79580088046054853</v>
      </c>
      <c r="O28" s="13">
        <v>213</v>
      </c>
      <c r="P28" s="15">
        <f t="shared" si="12"/>
        <v>0.42417604301503536</v>
      </c>
      <c r="Q28" s="13">
        <v>175</v>
      </c>
      <c r="R28" s="15">
        <f>Q28/$Q$9*100</f>
        <v>0.39289643250039291</v>
      </c>
      <c r="S28" s="13">
        <v>38</v>
      </c>
      <c r="T28" s="15">
        <f>S28/$S$9*100</f>
        <v>0.66972153683468449</v>
      </c>
      <c r="U28" s="13">
        <v>214</v>
      </c>
      <c r="V28" s="15">
        <f t="shared" si="13"/>
        <v>0.40564106452346649</v>
      </c>
      <c r="W28" s="13">
        <v>177</v>
      </c>
      <c r="X28" s="15">
        <f t="shared" si="14"/>
        <v>0.37533398362950082</v>
      </c>
      <c r="Y28" s="13">
        <v>37</v>
      </c>
      <c r="Z28" s="15">
        <f>Y28/5598*100</f>
        <v>0.66095033940693104</v>
      </c>
    </row>
    <row r="29" spans="2:26" ht="16.5" customHeight="1" thickBot="1" x14ac:dyDescent="0.25">
      <c r="B29" s="10" t="s">
        <v>18</v>
      </c>
      <c r="C29" s="17">
        <f>C24-SUM(C25:C28)</f>
        <v>512</v>
      </c>
      <c r="D29" s="18">
        <f t="shared" si="0"/>
        <v>1.0670445782881437</v>
      </c>
      <c r="E29" s="17">
        <f>E24-SUM(E25:E28)</f>
        <v>477</v>
      </c>
      <c r="F29" s="18">
        <f t="shared" si="1"/>
        <v>1.1532324355688797</v>
      </c>
      <c r="G29" s="17">
        <f>G24-SUM(G25:G28)</f>
        <v>35</v>
      </c>
      <c r="H29" s="18">
        <f t="shared" si="2"/>
        <v>0.5286210542214167</v>
      </c>
      <c r="I29" s="17">
        <f>I24-SUM(I25:I28)</f>
        <v>340</v>
      </c>
      <c r="J29" s="18">
        <f t="shared" si="3"/>
        <v>0.71431572755157779</v>
      </c>
      <c r="K29" s="17">
        <f>K24-SUM(K25:K28)</f>
        <v>328</v>
      </c>
      <c r="L29" s="18">
        <f t="shared" si="4"/>
        <v>0.78672167322268072</v>
      </c>
      <c r="M29" s="17">
        <f>M24-SUM(M25:M28)</f>
        <v>12</v>
      </c>
      <c r="N29" s="18">
        <f t="shared" si="5"/>
        <v>0.20318320352184219</v>
      </c>
      <c r="O29" s="17">
        <f>O24-SUM(O25:O28)</f>
        <v>656</v>
      </c>
      <c r="P29" s="18">
        <f t="shared" si="12"/>
        <v>1.3063825550134422</v>
      </c>
      <c r="Q29" s="17">
        <f>Q24-SUM(Q25:Q28)</f>
        <v>617</v>
      </c>
      <c r="R29" s="18">
        <f>Q29/$Q$9*100</f>
        <v>1.3852405648728139</v>
      </c>
      <c r="S29" s="17">
        <f>S24-SUM(S25:S28)</f>
        <v>39</v>
      </c>
      <c r="T29" s="18">
        <f>S29/$S$9*100</f>
        <v>0.68734578780401834</v>
      </c>
      <c r="U29" s="17">
        <v>323</v>
      </c>
      <c r="V29" s="18">
        <f t="shared" si="13"/>
        <v>0.61225263477140035</v>
      </c>
      <c r="W29" s="17">
        <v>292</v>
      </c>
      <c r="X29" s="18">
        <f t="shared" si="14"/>
        <v>0.61919504643962853</v>
      </c>
      <c r="Y29" s="17">
        <v>31</v>
      </c>
      <c r="Z29" s="18">
        <f>Y29/5598*100</f>
        <v>0.55376920328688817</v>
      </c>
    </row>
    <row r="30" spans="2:26" ht="4.5" customHeight="1" x14ac:dyDescent="0.2">
      <c r="B30" s="2"/>
    </row>
    <row r="31" spans="2:26" x14ac:dyDescent="0.2">
      <c r="B31" s="7" t="s">
        <v>31</v>
      </c>
    </row>
    <row r="32" spans="2:26" x14ac:dyDescent="0.2">
      <c r="B32" s="25" t="s">
        <v>50</v>
      </c>
    </row>
  </sheetData>
  <mergeCells count="18">
    <mergeCell ref="K4:L4"/>
    <mergeCell ref="U4:Z4"/>
    <mergeCell ref="O5:P5"/>
    <mergeCell ref="Q5:R5"/>
    <mergeCell ref="S5:T5"/>
    <mergeCell ref="U5:V5"/>
    <mergeCell ref="W5:X5"/>
    <mergeCell ref="Y5:Z5"/>
    <mergeCell ref="B1:T1"/>
    <mergeCell ref="B4:B6"/>
    <mergeCell ref="C5:D5"/>
    <mergeCell ref="E5:F5"/>
    <mergeCell ref="O4:T4"/>
    <mergeCell ref="I5:J5"/>
    <mergeCell ref="K5:L5"/>
    <mergeCell ref="M5:N5"/>
    <mergeCell ref="G5:H5"/>
    <mergeCell ref="C4:H4"/>
  </mergeCells>
  <phoneticPr fontId="4"/>
  <pageMargins left="0.51181102362204722" right="0.51181102362204722" top="0.51181102362204722" bottom="0.51181102362204722" header="0.51181102362204722" footer="0.51181102362204722"/>
  <pageSetup paperSize="9" scale="53" orientation="landscape" r:id="rId1"/>
  <headerFooter alignWithMargins="0"/>
  <ignoredErrors>
    <ignoredError sqref="J29 J23 D23 D29 F29 F23 H29 L23 L29 N23 N29 P23:R23 P29:R29 R24 T24" formula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2-19</vt:lpstr>
      <vt:lpstr>'2-19'!Print_Area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2026-08-10T00:43:11Z</dcterms:created>
  <dcterms:modified xsi:type="dcterms:W3CDTF">2026-08-10T00:43:22Z</dcterms:modified>
</cp:coreProperties>
</file>